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29\Desktop\"/>
    </mc:Choice>
  </mc:AlternateContent>
  <xr:revisionPtr revIDLastSave="0" documentId="13_ncr:1_{72DF0252-1D3D-463A-90C4-16E5A1CAE973}" xr6:coauthVersionLast="36" xr6:coauthVersionMax="36" xr10:uidLastSave="{00000000-0000-0000-0000-000000000000}"/>
  <bookViews>
    <workbookView xWindow="0" yWindow="0" windowWidth="24375" windowHeight="10980" xr2:uid="{20F1EA35-DB50-4DDA-AAB7-37B46E60421E}"/>
  </bookViews>
  <sheets>
    <sheet name="R2" sheetId="1" r:id="rId1"/>
  </sheets>
  <definedNames>
    <definedName name="_xlnm.Print_Area" localSheetId="0">'R2'!$A$1:$W$127</definedName>
    <definedName name="マスタ" localSheetId="0">#REF!</definedName>
    <definedName name="マスタ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0" i="1" l="1"/>
  <c r="V119" i="1"/>
  <c r="T119" i="1"/>
  <c r="T118" i="1"/>
  <c r="T117" i="1"/>
  <c r="T116" i="1"/>
  <c r="T115" i="1"/>
  <c r="T114" i="1"/>
  <c r="T113" i="1"/>
  <c r="T112" i="1"/>
  <c r="I111" i="1"/>
  <c r="T111" i="1"/>
  <c r="I110" i="1"/>
  <c r="T110" i="1"/>
  <c r="I109" i="1"/>
  <c r="T109" i="1"/>
  <c r="K108" i="1"/>
  <c r="J119" i="1" s="1"/>
  <c r="I108" i="1"/>
  <c r="T108" i="1"/>
  <c r="V107" i="1"/>
  <c r="T107" i="1"/>
  <c r="I105" i="1"/>
  <c r="K105" i="1"/>
  <c r="I104" i="1"/>
  <c r="V104" i="1"/>
  <c r="T104" i="1"/>
  <c r="I103" i="1"/>
  <c r="T103" i="1"/>
  <c r="I102" i="1"/>
  <c r="V102" i="1"/>
  <c r="T102" i="1"/>
  <c r="I101" i="1"/>
  <c r="T101" i="1"/>
  <c r="I100" i="1"/>
  <c r="T100" i="1"/>
  <c r="I99" i="1"/>
  <c r="T99" i="1"/>
  <c r="I98" i="1"/>
  <c r="T98" i="1"/>
  <c r="I97" i="1"/>
  <c r="T97" i="1"/>
  <c r="I96" i="1"/>
  <c r="T96" i="1"/>
  <c r="I95" i="1"/>
  <c r="T95" i="1"/>
  <c r="I94" i="1"/>
  <c r="T94" i="1"/>
  <c r="I93" i="1"/>
  <c r="T93" i="1"/>
  <c r="I92" i="1"/>
  <c r="T92" i="1"/>
  <c r="I91" i="1"/>
  <c r="T91" i="1"/>
  <c r="I90" i="1"/>
  <c r="T90" i="1"/>
  <c r="I89" i="1"/>
  <c r="T89" i="1"/>
  <c r="I88" i="1"/>
  <c r="T88" i="1"/>
  <c r="I87" i="1"/>
  <c r="K87" i="1"/>
  <c r="T87" i="1"/>
  <c r="I86" i="1"/>
  <c r="T86" i="1"/>
  <c r="I85" i="1"/>
  <c r="T85" i="1"/>
  <c r="I84" i="1"/>
  <c r="T84" i="1"/>
  <c r="I83" i="1"/>
  <c r="K71" i="1"/>
  <c r="T83" i="1"/>
  <c r="I82" i="1"/>
  <c r="T82" i="1"/>
  <c r="I81" i="1"/>
  <c r="T81" i="1"/>
  <c r="I80" i="1"/>
  <c r="T80" i="1"/>
  <c r="I79" i="1"/>
  <c r="T79" i="1"/>
  <c r="I78" i="1"/>
  <c r="T78" i="1"/>
  <c r="I77" i="1"/>
  <c r="T77" i="1"/>
  <c r="I76" i="1"/>
  <c r="T76" i="1"/>
  <c r="I75" i="1"/>
  <c r="T75" i="1"/>
  <c r="I74" i="1"/>
  <c r="T74" i="1"/>
  <c r="I73" i="1"/>
  <c r="T73" i="1"/>
  <c r="I72" i="1"/>
  <c r="T72" i="1"/>
  <c r="I71" i="1"/>
  <c r="T71" i="1"/>
  <c r="I70" i="1"/>
  <c r="T70" i="1"/>
  <c r="I69" i="1"/>
  <c r="K66" i="1"/>
  <c r="T69" i="1"/>
  <c r="I68" i="1"/>
  <c r="T68" i="1"/>
  <c r="I67" i="1"/>
  <c r="T67" i="1"/>
  <c r="I66" i="1"/>
  <c r="T66" i="1"/>
  <c r="I65" i="1"/>
  <c r="K61" i="1"/>
  <c r="V65" i="1"/>
  <c r="T65" i="1"/>
  <c r="I64" i="1"/>
  <c r="I63" i="1"/>
  <c r="I62" i="1"/>
  <c r="I61" i="1"/>
  <c r="I60" i="1"/>
  <c r="V60" i="1"/>
  <c r="T60" i="1"/>
  <c r="I59" i="1"/>
  <c r="T59" i="1"/>
  <c r="I58" i="1"/>
  <c r="V58" i="1"/>
  <c r="T58" i="1"/>
  <c r="I57" i="1"/>
  <c r="T57" i="1"/>
  <c r="I56" i="1"/>
  <c r="T56" i="1"/>
  <c r="I55" i="1"/>
  <c r="T55" i="1"/>
  <c r="I54" i="1"/>
  <c r="T54" i="1"/>
  <c r="I53" i="1"/>
  <c r="T53" i="1"/>
  <c r="I52" i="1"/>
  <c r="T52" i="1"/>
  <c r="I51" i="1"/>
  <c r="T51" i="1"/>
  <c r="I50" i="1"/>
  <c r="T50" i="1"/>
  <c r="I49" i="1"/>
  <c r="T49" i="1"/>
  <c r="I48" i="1"/>
  <c r="T48" i="1"/>
  <c r="I47" i="1"/>
  <c r="T47" i="1"/>
  <c r="I46" i="1"/>
  <c r="T46" i="1"/>
  <c r="T45" i="1"/>
  <c r="I44" i="1"/>
  <c r="T44" i="1"/>
  <c r="I43" i="1"/>
  <c r="T43" i="1"/>
  <c r="I42" i="1"/>
  <c r="T42" i="1"/>
  <c r="I41" i="1"/>
  <c r="T41" i="1"/>
  <c r="I40" i="1"/>
  <c r="T40" i="1"/>
  <c r="I39" i="1"/>
  <c r="T39" i="1"/>
  <c r="I38" i="1"/>
  <c r="V38" i="1"/>
  <c r="T38" i="1"/>
  <c r="I37" i="1"/>
  <c r="I36" i="1"/>
  <c r="I35" i="1"/>
  <c r="I34" i="1"/>
  <c r="I33" i="1"/>
  <c r="V33" i="1"/>
  <c r="T33" i="1"/>
  <c r="I32" i="1"/>
  <c r="T32" i="1"/>
  <c r="I31" i="1"/>
  <c r="V31" i="1"/>
  <c r="T31" i="1"/>
  <c r="T30" i="1"/>
  <c r="I30" i="1"/>
  <c r="T29" i="1"/>
  <c r="I29" i="1"/>
  <c r="T28" i="1"/>
  <c r="I28" i="1"/>
  <c r="T27" i="1"/>
  <c r="I27" i="1"/>
  <c r="K27" i="1"/>
  <c r="T26" i="1"/>
  <c r="T25" i="1"/>
  <c r="I25" i="1"/>
  <c r="T24" i="1"/>
  <c r="I24" i="1"/>
  <c r="T23" i="1"/>
  <c r="I23" i="1"/>
  <c r="T22" i="1"/>
  <c r="I22" i="1"/>
  <c r="T21" i="1"/>
  <c r="I21" i="1"/>
  <c r="T20" i="1"/>
  <c r="I20" i="1"/>
  <c r="T19" i="1"/>
  <c r="K19" i="1"/>
  <c r="I19" i="1"/>
  <c r="T18" i="1"/>
  <c r="I18" i="1"/>
  <c r="T17" i="1"/>
  <c r="I17" i="1"/>
  <c r="T16" i="1"/>
  <c r="I16" i="1"/>
  <c r="T15" i="1"/>
  <c r="I15" i="1"/>
  <c r="T14" i="1"/>
  <c r="I14" i="1"/>
  <c r="T13" i="1"/>
  <c r="I13" i="1"/>
  <c r="T12" i="1"/>
  <c r="I12" i="1"/>
  <c r="T11" i="1"/>
  <c r="I11" i="1"/>
  <c r="T10" i="1"/>
  <c r="I10" i="1"/>
  <c r="T9" i="1"/>
  <c r="I9" i="1"/>
  <c r="T8" i="1"/>
  <c r="I8" i="1"/>
  <c r="T7" i="1"/>
  <c r="I7" i="1"/>
  <c r="T6" i="1"/>
  <c r="I6" i="1"/>
  <c r="T5" i="1"/>
  <c r="I5" i="1"/>
  <c r="V4" i="1"/>
  <c r="T4" i="1"/>
  <c r="I4" i="1"/>
  <c r="I3" i="1"/>
  <c r="J117" i="1" l="1"/>
  <c r="K99" i="1"/>
  <c r="J118" i="1" s="1"/>
  <c r="J123" i="1"/>
  <c r="K3" i="1"/>
  <c r="J116" i="1" s="1"/>
  <c r="J120" i="1"/>
  <c r="J121" i="1"/>
  <c r="J1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jim13</author>
  </authors>
  <commentList>
    <comment ref="D63" authorId="0" shapeId="0" xr:uid="{5DF0D673-1545-4D00-84FC-5278243D07CF}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<sst xmlns="http://schemas.openxmlformats.org/spreadsheetml/2006/main" count="497" uniqueCount="311">
  <si>
    <t>2020/1/20（作成）</t>
    <phoneticPr fontId="2"/>
  </si>
  <si>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</si>
  <si>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</si>
  <si>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</si>
  <si>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</si>
  <si>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</si>
  <si>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</si>
  <si>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</si>
  <si>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</si>
  <si>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</si>
  <si>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</si>
  <si>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(c-1) 数学◎</t>
    <phoneticPr fontId="2"/>
  </si>
  <si>
    <t>※微分積分学Ⅰ</t>
    <phoneticPr fontId="2"/>
  </si>
  <si>
    <t>Ｃ１</t>
    <phoneticPr fontId="2"/>
  </si>
  <si>
    <t>(d-1) 専門工学の知識と能力（メカトロ技術）◎</t>
    <rPh sb="21" eb="23">
      <t>ギジュツ</t>
    </rPh>
    <phoneticPr fontId="2"/>
  </si>
  <si>
    <t>※微分積分学Ⅱ</t>
    <rPh sb="1" eb="3">
      <t>ビブン</t>
    </rPh>
    <rPh sb="3" eb="5">
      <t>セキブン</t>
    </rPh>
    <rPh sb="5" eb="6">
      <t>ガク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</si>
  <si>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</si>
  <si>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</si>
  <si>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</si>
  <si>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</si>
  <si>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</si>
  <si>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</si>
  <si>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0"/>
  </si>
  <si>
    <t>ME5</t>
    <phoneticPr fontId="2"/>
  </si>
  <si>
    <t>各系１科目</t>
  </si>
  <si>
    <t>※確率・統計</t>
    <phoneticPr fontId="10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</si>
  <si>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</si>
  <si>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</si>
  <si>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</si>
  <si>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　　生体機械力学</t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</si>
  <si>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</si>
  <si>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</si>
  <si>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材料強度学</t>
    <rPh sb="2" eb="6">
      <t>ザイリョウキョウド</t>
    </rPh>
    <rPh sb="6" eb="7">
      <t>ガク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</si>
  <si>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</si>
  <si>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</si>
  <si>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</si>
  <si>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※フーリエ変換</t>
    <rPh sb="5" eb="7">
      <t>ヘンカン</t>
    </rPh>
    <phoneticPr fontId="10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</si>
  <si>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</si>
  <si>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</si>
  <si>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※関数論</t>
    <rPh sb="1" eb="4">
      <t>カンスウロン</t>
    </rPh>
    <phoneticPr fontId="10"/>
  </si>
  <si>
    <t>※ターボ機械</t>
    <phoneticPr fontId="2"/>
  </si>
  <si>
    <t>※フーリエ・ラプラス変換</t>
    <phoneticPr fontId="2"/>
  </si>
  <si>
    <t>IE4</t>
    <phoneticPr fontId="2"/>
  </si>
  <si>
    <t>※流体力学</t>
    <phoneticPr fontId="2"/>
  </si>
  <si>
    <t>※統計学</t>
    <rPh sb="1" eb="4">
      <t>トウケイガク</t>
    </rPh>
    <phoneticPr fontId="2"/>
  </si>
  <si>
    <t>IE5</t>
    <phoneticPr fontId="2"/>
  </si>
  <si>
    <t>○</t>
    <phoneticPr fontId="2"/>
  </si>
  <si>
    <t>※熱力学</t>
    <phoneticPr fontId="2"/>
  </si>
  <si>
    <t>※線形代数</t>
    <phoneticPr fontId="2"/>
  </si>
  <si>
    <t>CA5</t>
    <phoneticPr fontId="2"/>
  </si>
  <si>
    <t>※熱機関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</si>
  <si>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0"/>
  </si>
  <si>
    <t>※伝熱工学</t>
    <phoneticPr fontId="2"/>
  </si>
  <si>
    <t>　　工学解析</t>
    <rPh sb="2" eb="4">
      <t>コウガク</t>
    </rPh>
    <rPh sb="4" eb="6">
      <t>カイセキ</t>
    </rPh>
    <phoneticPr fontId="10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</si>
  <si>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</si>
  <si>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離散数学</t>
    <rPh sb="2" eb="4">
      <t>リサン</t>
    </rPh>
    <rPh sb="4" eb="6">
      <t>スウガク</t>
    </rPh>
    <phoneticPr fontId="2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</si>
  <si>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</si>
  <si>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　　Engineering Mathematics</t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</si>
  <si>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</si>
  <si>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0"/>
  </si>
  <si>
    <t>(c-2)自然科学◎</t>
    <phoneticPr fontId="2"/>
  </si>
  <si>
    <t>※生物学</t>
    <rPh sb="1" eb="4">
      <t>セイブツガク</t>
    </rPh>
    <phoneticPr fontId="10"/>
  </si>
  <si>
    <t>※計測工学</t>
    <phoneticPr fontId="10"/>
  </si>
  <si>
    <t>※物理化学</t>
    <rPh sb="1" eb="3">
      <t>ブツリ</t>
    </rPh>
    <rPh sb="3" eb="5">
      <t>カガク</t>
    </rPh>
    <phoneticPr fontId="2"/>
  </si>
  <si>
    <t>※制御工学Ⅱ</t>
    <rPh sb="1" eb="3">
      <t>セイギョ</t>
    </rPh>
    <rPh sb="3" eb="5">
      <t>コウガク</t>
    </rPh>
    <phoneticPr fontId="2"/>
  </si>
  <si>
    <t>※一般物理</t>
    <phoneticPr fontId="2"/>
  </si>
  <si>
    <t>CA4</t>
    <phoneticPr fontId="2"/>
  </si>
  <si>
    <t>　　回路応用設計</t>
    <phoneticPr fontId="2"/>
  </si>
  <si>
    <t>　　応用計測工学</t>
    <phoneticPr fontId="2"/>
  </si>
  <si>
    <t>＊</t>
    <phoneticPr fontId="2"/>
  </si>
  <si>
    <t>　　物理科学</t>
    <phoneticPr fontId="2"/>
  </si>
  <si>
    <t>物理科学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</si>
  <si>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</si>
  <si>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一般化学</t>
    <phoneticPr fontId="10"/>
  </si>
  <si>
    <t>一般化学</t>
  </si>
  <si>
    <t>　　電気音響工学</t>
    <rPh sb="2" eb="4">
      <t>デンキ</t>
    </rPh>
    <rPh sb="4" eb="6">
      <t>オンキョウ</t>
    </rPh>
    <rPh sb="6" eb="8">
      <t>コウガク</t>
    </rPh>
    <phoneticPr fontId="2"/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</si>
  <si>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</si>
  <si>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</si>
  <si>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</si>
  <si>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(d-1) 基礎工学5科目群(1)</t>
    <rPh sb="11" eb="14">
      <t>カモクグン</t>
    </rPh>
    <phoneticPr fontId="2"/>
  </si>
  <si>
    <t>　　認識工学</t>
    <phoneticPr fontId="2"/>
  </si>
  <si>
    <t>①設計・システム系</t>
    <phoneticPr fontId="2"/>
  </si>
  <si>
    <t>※制御工学Ⅰ</t>
    <phoneticPr fontId="2"/>
  </si>
  <si>
    <t>　　ロボット制御工学</t>
    <rPh sb="6" eb="8">
      <t>セイギョ</t>
    </rPh>
    <rPh sb="8" eb="10">
      <t>コウガク</t>
    </rPh>
    <phoneticPr fontId="2"/>
  </si>
  <si>
    <t>　コンピュータアーキテクチャ</t>
    <phoneticPr fontId="10"/>
  </si>
  <si>
    <t>各系１科目</t>
    <rPh sb="0" eb="2">
      <t>カクケイ</t>
    </rPh>
    <rPh sb="3" eb="5">
      <t>カモク</t>
    </rPh>
    <phoneticPr fontId="2"/>
  </si>
  <si>
    <t>　　システム設計工学</t>
    <rPh sb="6" eb="8">
      <t>セッケイ</t>
    </rPh>
    <rPh sb="8" eb="10">
      <t>コウガク</t>
    </rPh>
    <phoneticPr fontId="2"/>
  </si>
  <si>
    <t>※工学デザインⅠ</t>
    <rPh sb="1" eb="3">
      <t>コウガク</t>
    </rPh>
    <phoneticPr fontId="10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</si>
  <si>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</si>
  <si>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</si>
  <si>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※機械設計論Ⅰ</t>
    <phoneticPr fontId="2"/>
  </si>
  <si>
    <t>　</t>
    <phoneticPr fontId="10"/>
  </si>
  <si>
    <t>　　システム制御工学</t>
    <rPh sb="6" eb="8">
      <t>セイギョ</t>
    </rPh>
    <rPh sb="8" eb="10">
      <t>コウガク</t>
    </rPh>
    <phoneticPr fontId="2"/>
  </si>
  <si>
    <t>　　ＣＡＥ</t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</si>
  <si>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</si>
  <si>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※創造製作Ⅱ</t>
    <rPh sb="1" eb="3">
      <t>ソウゾウ</t>
    </rPh>
    <rPh sb="3" eb="5">
      <t>セイサク</t>
    </rPh>
    <phoneticPr fontId="2"/>
  </si>
  <si>
    <t>問題発見解決</t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</si>
  <si>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</si>
  <si>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</si>
  <si>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1科目以上</t>
    <phoneticPr fontId="2"/>
  </si>
  <si>
    <t>②情報・論理系</t>
    <rPh sb="1" eb="3">
      <t>ジョウホウ</t>
    </rPh>
    <rPh sb="4" eb="7">
      <t>ロンリケイ</t>
    </rPh>
    <phoneticPr fontId="2"/>
  </si>
  <si>
    <t>※電子回路Ⅱ</t>
    <phoneticPr fontId="10"/>
  </si>
  <si>
    <t>(e) デザイン能力◎</t>
    <rPh sb="8" eb="10">
      <t>ノウリョク</t>
    </rPh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</si>
  <si>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</si>
  <si>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</si>
  <si>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※情報理論</t>
    <rPh sb="1" eb="5">
      <t>ジョウホウリロン</t>
    </rPh>
    <phoneticPr fontId="2"/>
  </si>
  <si>
    <t>(g) 自主性・継続性</t>
    <phoneticPr fontId="2"/>
  </si>
  <si>
    <t>※システム数理工学</t>
    <phoneticPr fontId="10"/>
  </si>
  <si>
    <t>(i) チームワーク</t>
    <phoneticPr fontId="2"/>
  </si>
  <si>
    <t>※言語処理</t>
    <rPh sb="1" eb="3">
      <t>ゲンゴ</t>
    </rPh>
    <rPh sb="3" eb="5">
      <t>ショリ</t>
    </rPh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</si>
  <si>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</si>
  <si>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</si>
  <si>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　　情報論理学</t>
    <rPh sb="2" eb="4">
      <t>ジョウホウ</t>
    </rPh>
    <rPh sb="4" eb="7">
      <t>ロンリガク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</si>
  <si>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</si>
  <si>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0"/>
  </si>
  <si>
    <t>＊</t>
  </si>
  <si>
    <t>　　建設プログラミング</t>
    <rPh sb="2" eb="4">
      <t>ケンセツ</t>
    </rPh>
    <phoneticPr fontId="2"/>
  </si>
  <si>
    <t>※ソフトウェア工学</t>
    <rPh sb="7" eb="9">
      <t>コウガク</t>
    </rPh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</si>
  <si>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</si>
  <si>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0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</si>
  <si>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</si>
  <si>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</si>
  <si>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※機能材料</t>
    <rPh sb="1" eb="3">
      <t>キノウ</t>
    </rPh>
    <rPh sb="3" eb="5">
      <t>ザイリョウ</t>
    </rPh>
    <phoneticPr fontId="2"/>
  </si>
  <si>
    <t>※オペレーティングシステムⅡ</t>
    <phoneticPr fontId="2"/>
  </si>
  <si>
    <t>※建築材料</t>
    <rPh sb="1" eb="3">
      <t>ケンチク</t>
    </rPh>
    <rPh sb="3" eb="5">
      <t>ザイリョウ</t>
    </rPh>
    <phoneticPr fontId="2"/>
  </si>
  <si>
    <t>※ネットワークアーキテクチャ</t>
    <phoneticPr fontId="2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</si>
  <si>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</si>
  <si>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　　オートマトンと計算論</t>
    <phoneticPr fontId="2"/>
  </si>
  <si>
    <t>※火薬学</t>
    <rPh sb="1" eb="4">
      <t>カヤクガク</t>
    </rPh>
    <phoneticPr fontId="2"/>
  </si>
  <si>
    <t>　　認識工学</t>
    <rPh sb="2" eb="4">
      <t>ニンシキ</t>
    </rPh>
    <rPh sb="4" eb="6">
      <t>コウガク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</si>
  <si>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</si>
  <si>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</si>
  <si>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</si>
  <si>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コンピュータ応用機器システム系</t>
    <phoneticPr fontId="2"/>
  </si>
  <si>
    <t>※ディジタル回路応用</t>
    <phoneticPr fontId="2"/>
  </si>
  <si>
    <t>　　電子材料工学</t>
    <rPh sb="2" eb="4">
      <t>デンシ</t>
    </rPh>
    <rPh sb="4" eb="6">
      <t>ザイリョウ</t>
    </rPh>
    <rPh sb="6" eb="8">
      <t>コウガク</t>
    </rPh>
    <phoneticPr fontId="2"/>
  </si>
  <si>
    <t>※集積回路設計</t>
    <rPh sb="1" eb="5">
      <t>シュウセキカイロ</t>
    </rPh>
    <rPh sb="5" eb="7">
      <t>セッケイ</t>
    </rPh>
    <phoneticPr fontId="2"/>
  </si>
  <si>
    <t>④力学系</t>
    <phoneticPr fontId="2"/>
  </si>
  <si>
    <t>※力学</t>
    <phoneticPr fontId="2"/>
  </si>
  <si>
    <t>※画像工学</t>
    <rPh sb="1" eb="3">
      <t>ガゾウ</t>
    </rPh>
    <rPh sb="3" eb="5">
      <t>コウガク</t>
    </rPh>
    <phoneticPr fontId="2"/>
  </si>
  <si>
    <t>※電磁気学</t>
    <phoneticPr fontId="2"/>
  </si>
  <si>
    <t>　　論理設計</t>
    <rPh sb="2" eb="4">
      <t>ロンリ</t>
    </rPh>
    <rPh sb="4" eb="6">
      <t>セッケイ</t>
    </rPh>
    <phoneticPr fontId="2"/>
  </si>
  <si>
    <t>　電磁気学</t>
    <phoneticPr fontId="2"/>
  </si>
  <si>
    <t>　　システム計測工学</t>
    <phoneticPr fontId="2"/>
  </si>
  <si>
    <t>※物理演習</t>
    <rPh sb="1" eb="3">
      <t>ブツリ</t>
    </rPh>
    <rPh sb="3" eb="5">
      <t>エンシュウ</t>
    </rPh>
    <phoneticPr fontId="2"/>
  </si>
  <si>
    <t>　　コンピュータ構成学</t>
    <phoneticPr fontId="2"/>
  </si>
  <si>
    <t xml:space="preserve">  </t>
    <phoneticPr fontId="2"/>
  </si>
  <si>
    <t>※機械力学Ⅰ</t>
    <phoneticPr fontId="10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</si>
  <si>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</si>
  <si>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</si>
  <si>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※機械力学Ⅱ</t>
    <phoneticPr fontId="10"/>
  </si>
  <si>
    <t>※ディジタル信号処理</t>
    <phoneticPr fontId="10"/>
  </si>
  <si>
    <t>※計算力学</t>
    <rPh sb="1" eb="3">
      <t>ケイサン</t>
    </rPh>
    <phoneticPr fontId="2"/>
  </si>
  <si>
    <t>　　通信ネットワーク工学</t>
    <rPh sb="2" eb="4">
      <t>ツウシン</t>
    </rPh>
    <rPh sb="10" eb="12">
      <t>コウガク</t>
    </rPh>
    <phoneticPr fontId="2"/>
  </si>
  <si>
    <t>※構造力学</t>
    <rPh sb="1" eb="3">
      <t>コウゾウ</t>
    </rPh>
    <rPh sb="3" eb="5">
      <t>リキガク</t>
    </rPh>
    <phoneticPr fontId="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</si>
  <si>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</si>
  <si>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　地盤工学</t>
    <rPh sb="1" eb="3">
      <t>ジバン</t>
    </rPh>
    <rPh sb="3" eb="5">
      <t>コウガク</t>
    </rPh>
    <phoneticPr fontId="10"/>
  </si>
  <si>
    <t>　　コンピュータネットワークプロトコル</t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</si>
  <si>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</si>
  <si>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</si>
  <si>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メディア信号処理</t>
    <rPh sb="6" eb="8">
      <t>シンゴウ</t>
    </rPh>
    <rPh sb="8" eb="10">
      <t>ショリ</t>
    </rPh>
    <phoneticPr fontId="2"/>
  </si>
  <si>
    <t>※機械設計論Ⅱ</t>
    <phoneticPr fontId="2"/>
  </si>
  <si>
    <t>※創造演習</t>
    <rPh sb="1" eb="3">
      <t>ソウゾウ</t>
    </rPh>
    <rPh sb="3" eb="5">
      <t>エンシュウ</t>
    </rPh>
    <phoneticPr fontId="2"/>
  </si>
  <si>
    <t>※社会情報システム</t>
    <rPh sb="1" eb="3">
      <t>シャカイ</t>
    </rPh>
    <rPh sb="3" eb="5">
      <t>ジョウホウ</t>
    </rPh>
    <phoneticPr fontId="2"/>
  </si>
  <si>
    <t>※創造製作</t>
    <rPh sb="1" eb="3">
      <t>ソウゾウ</t>
    </rPh>
    <rPh sb="3" eb="5">
      <t>セイサク</t>
    </rPh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</si>
  <si>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</si>
  <si>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>(e) デザイン能力◎</t>
    <phoneticPr fontId="2"/>
  </si>
  <si>
    <t>　　情報電子工学専攻総合演習</t>
    <rPh sb="8" eb="10">
      <t>センコウ</t>
    </rPh>
    <phoneticPr fontId="2"/>
  </si>
  <si>
    <t>　　経営工学</t>
    <rPh sb="2" eb="4">
      <t>ケイエイ</t>
    </rPh>
    <rPh sb="4" eb="6">
      <t>コウガク</t>
    </rPh>
    <phoneticPr fontId="2"/>
  </si>
  <si>
    <t>Ａ２</t>
    <phoneticPr fontId="2"/>
  </si>
  <si>
    <t>(a) 地球的視点◎</t>
    <phoneticPr fontId="2"/>
  </si>
  <si>
    <t>　歴史学</t>
    <rPh sb="1" eb="4">
      <t>レキシガク</t>
    </rPh>
    <phoneticPr fontId="2"/>
  </si>
  <si>
    <t>(i) チームワーク</t>
  </si>
  <si>
    <t>　中国文学</t>
    <rPh sb="1" eb="5">
      <t>チュウゴクブンガク</t>
    </rPh>
    <phoneticPr fontId="2"/>
  </si>
  <si>
    <t>　人文社会特講</t>
    <phoneticPr fontId="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</si>
  <si>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</si>
  <si>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　特別講義</t>
    <rPh sb="1" eb="3">
      <t>トクベツ</t>
    </rPh>
    <rPh sb="3" eb="5">
      <t>コウギ</t>
    </rPh>
    <phoneticPr fontId="10"/>
  </si>
  <si>
    <t>構造系</t>
    <rPh sb="0" eb="2">
      <t>コウゾウ</t>
    </rPh>
    <rPh sb="2" eb="3">
      <t>ケイ</t>
    </rPh>
    <phoneticPr fontId="2"/>
  </si>
  <si>
    <t>　鉄筋コンクリート工学</t>
    <rPh sb="1" eb="3">
      <t>テッキン</t>
    </rPh>
    <rPh sb="9" eb="11">
      <t>コウガク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</si>
  <si>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</si>
  <si>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</si>
  <si>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　鋼構造学Ⅰ</t>
    <rPh sb="1" eb="2">
      <t>コウ</t>
    </rPh>
    <rPh sb="2" eb="4">
      <t>コウゾウ</t>
    </rPh>
    <rPh sb="4" eb="5">
      <t>ガク</t>
    </rPh>
    <phoneticPr fontId="2"/>
  </si>
  <si>
    <t>(b) 技術者倫理◎</t>
    <phoneticPr fontId="2"/>
  </si>
  <si>
    <t>　心理学</t>
    <rPh sb="1" eb="4">
      <t>シンリガク</t>
    </rPh>
    <phoneticPr fontId="2"/>
  </si>
  <si>
    <t>※鋼構造学Ⅱ</t>
    <rPh sb="1" eb="2">
      <t>コウ</t>
    </rPh>
    <rPh sb="2" eb="5">
      <t>コウゾウガク</t>
    </rPh>
    <phoneticPr fontId="2"/>
  </si>
  <si>
    <t>※技術者倫理</t>
    <phoneticPr fontId="2"/>
  </si>
  <si>
    <t>ME5･CA5</t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</si>
  <si>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</si>
  <si>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</si>
  <si>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</si>
  <si>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　道路工学Ⅰ</t>
    <phoneticPr fontId="10"/>
  </si>
  <si>
    <t>　　技術者の倫理</t>
    <rPh sb="2" eb="5">
      <t>ギジュツシャ</t>
    </rPh>
    <rPh sb="6" eb="8">
      <t>リンリ</t>
    </rPh>
    <phoneticPr fontId="2"/>
  </si>
  <si>
    <t>技術者の倫理</t>
  </si>
  <si>
    <t>※道路工学Ⅱ</t>
    <phoneticPr fontId="10"/>
  </si>
  <si>
    <t>(f) 発表、コミュニケーション能力◎</t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</si>
  <si>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</si>
  <si>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　日本語コミュニケーション</t>
    <phoneticPr fontId="2"/>
  </si>
  <si>
    <t>※基礎構造学</t>
    <phoneticPr fontId="2"/>
  </si>
  <si>
    <t>　ドイツ語</t>
    <rPh sb="4" eb="5">
      <t>ゴ</t>
    </rPh>
    <phoneticPr fontId="2"/>
  </si>
  <si>
    <t>　プレストレストコンクリート工学</t>
    <phoneticPr fontId="2"/>
  </si>
  <si>
    <t>　振動工学</t>
    <rPh sb="1" eb="3">
      <t>シンドウ</t>
    </rPh>
    <rPh sb="3" eb="5">
      <t>コウガク</t>
    </rPh>
    <phoneticPr fontId="2"/>
  </si>
  <si>
    <t>　中国語</t>
    <rPh sb="1" eb="4">
      <t>チュウゴクゴ</t>
    </rPh>
    <phoneticPr fontId="2"/>
  </si>
  <si>
    <t>　　鉄筋コンクリート特論</t>
    <rPh sb="2" eb="4">
      <t>テッキン</t>
    </rPh>
    <rPh sb="10" eb="12">
      <t>トクロン</t>
    </rPh>
    <phoneticPr fontId="2"/>
  </si>
  <si>
    <t>　英会話</t>
    <rPh sb="1" eb="4">
      <t>エイカイワ</t>
    </rPh>
    <phoneticPr fontId="2"/>
  </si>
  <si>
    <t>　　連続体力学</t>
    <rPh sb="2" eb="5">
      <t>レンゾクタイ</t>
    </rPh>
    <rPh sb="5" eb="7">
      <t>リキガク</t>
    </rPh>
    <phoneticPr fontId="2"/>
  </si>
  <si>
    <t>　　土質力学</t>
    <rPh sb="2" eb="4">
      <t>ドシツ</t>
    </rPh>
    <rPh sb="4" eb="6">
      <t>リキガク</t>
    </rPh>
    <phoneticPr fontId="2"/>
  </si>
  <si>
    <t>　総合英語演習Ⅰ</t>
    <rPh sb="1" eb="3">
      <t>ソウゴウ</t>
    </rPh>
    <rPh sb="3" eb="5">
      <t>エイゴ</t>
    </rPh>
    <rPh sb="5" eb="7">
      <t>エンシュウ</t>
    </rPh>
    <phoneticPr fontId="2"/>
  </si>
  <si>
    <t>　　計算工学</t>
    <rPh sb="2" eb="4">
      <t>ケイサン</t>
    </rPh>
    <rPh sb="4" eb="6">
      <t>コウガク</t>
    </rPh>
    <phoneticPr fontId="2"/>
  </si>
  <si>
    <t>　総合英語演習Ⅱ</t>
    <rPh sb="1" eb="3">
      <t>ソウゴウ</t>
    </rPh>
    <rPh sb="3" eb="5">
      <t>エイゴ</t>
    </rPh>
    <rPh sb="5" eb="7">
      <t>エンシュウ</t>
    </rPh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</si>
  <si>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</si>
  <si>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※工業英語Ⅱ</t>
    <rPh sb="1" eb="3">
      <t>コウギョウ</t>
    </rPh>
    <rPh sb="3" eb="5">
      <t>エイゴ</t>
    </rPh>
    <phoneticPr fontId="2"/>
  </si>
  <si>
    <t>　英語特別演習</t>
    <rPh sb="1" eb="3">
      <t>エイゴ</t>
    </rPh>
    <rPh sb="3" eb="5">
      <t>トクベツ</t>
    </rPh>
    <rPh sb="5" eb="7">
      <t>エンシュウ</t>
    </rPh>
    <phoneticPr fontId="2"/>
  </si>
  <si>
    <t>　　耐震工学</t>
    <phoneticPr fontId="2"/>
  </si>
  <si>
    <t>※英語講読</t>
    <phoneticPr fontId="2"/>
  </si>
  <si>
    <t>環境系</t>
    <rPh sb="0" eb="1">
      <t>ワ</t>
    </rPh>
    <rPh sb="1" eb="2">
      <t>サカイ</t>
    </rPh>
    <rPh sb="2" eb="3">
      <t>ケイ</t>
    </rPh>
    <phoneticPr fontId="2"/>
  </si>
  <si>
    <t>　水理学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</si>
  <si>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</si>
  <si>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</si>
  <si>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</si>
  <si>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</si>
  <si>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</si>
  <si>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※河海工学Ⅱ</t>
    <rPh sb="1" eb="2">
      <t>カワ</t>
    </rPh>
    <rPh sb="2" eb="3">
      <t>ウミ</t>
    </rPh>
    <rPh sb="3" eb="5">
      <t>コウガク</t>
    </rPh>
    <phoneticPr fontId="2"/>
  </si>
  <si>
    <t>　　総合英語</t>
    <rPh sb="2" eb="4">
      <t>ソウゴウ</t>
    </rPh>
    <rPh sb="4" eb="6">
      <t>エイゴ</t>
    </rPh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</si>
  <si>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</si>
  <si>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　　専攻英語講読</t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</si>
  <si>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</si>
  <si>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　　英会話</t>
    <rPh sb="2" eb="5">
      <t>エイカイワ</t>
    </rPh>
    <phoneticPr fontId="2"/>
  </si>
  <si>
    <t>　　水理科学</t>
    <rPh sb="2" eb="4">
      <t>スイリ</t>
    </rPh>
    <rPh sb="4" eb="6">
      <t>カガク</t>
    </rPh>
    <phoneticPr fontId="2"/>
  </si>
  <si>
    <t>Ｂ１</t>
    <phoneticPr fontId="2"/>
  </si>
  <si>
    <t>(c-3）情報技術◎</t>
    <rPh sb="5" eb="9">
      <t>ジョウホウギジュツ</t>
    </rPh>
    <phoneticPr fontId="2"/>
  </si>
  <si>
    <t>※設計製図Ⅱ</t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</si>
  <si>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</si>
  <si>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※設計製図Ⅲ</t>
    <phoneticPr fontId="2"/>
  </si>
  <si>
    <t>情報技術1科目以上</t>
    <rPh sb="5" eb="7">
      <t>カモク</t>
    </rPh>
    <rPh sb="7" eb="9">
      <t>イジョウ</t>
    </rPh>
    <phoneticPr fontId="2"/>
  </si>
  <si>
    <t>　　環境システム工学</t>
    <rPh sb="2" eb="4">
      <t>カンキョウ</t>
    </rPh>
    <rPh sb="8" eb="10">
      <t>コウガク</t>
    </rPh>
    <phoneticPr fontId="2"/>
  </si>
  <si>
    <t>※数値計算</t>
    <rPh sb="1" eb="3">
      <t>スウチ</t>
    </rPh>
    <rPh sb="3" eb="5">
      <t>ケイサン</t>
    </rPh>
    <phoneticPr fontId="10"/>
  </si>
  <si>
    <t>　　建築環境設計論</t>
    <rPh sb="2" eb="4">
      <t>ケンチク</t>
    </rPh>
    <rPh sb="4" eb="6">
      <t>カンキョウ</t>
    </rPh>
    <rPh sb="6" eb="8">
      <t>セッケイ</t>
    </rPh>
    <rPh sb="8" eb="9">
      <t>ロン</t>
    </rPh>
    <phoneticPr fontId="2"/>
  </si>
  <si>
    <t>※有限要素法</t>
    <rPh sb="1" eb="5">
      <t>ユウゲンヨウソ</t>
    </rPh>
    <rPh sb="5" eb="6">
      <t>ホウ</t>
    </rPh>
    <phoneticPr fontId="2"/>
  </si>
  <si>
    <t>計画系</t>
    <phoneticPr fontId="2"/>
  </si>
  <si>
    <t>　都市計画</t>
    <phoneticPr fontId="10"/>
  </si>
  <si>
    <t>※数値解析</t>
    <rPh sb="1" eb="3">
      <t>スウチ</t>
    </rPh>
    <rPh sb="3" eb="5">
      <t>カイセキ</t>
    </rPh>
    <phoneticPr fontId="2"/>
  </si>
  <si>
    <t>※土木施工法</t>
    <phoneticPr fontId="10"/>
  </si>
  <si>
    <t>※システムプログラミングⅡ</t>
    <phoneticPr fontId="10"/>
  </si>
  <si>
    <t>※土木法規</t>
    <rPh sb="1" eb="3">
      <t>ドボク</t>
    </rPh>
    <rPh sb="3" eb="5">
      <t>ホウキ</t>
    </rPh>
    <phoneticPr fontId="2"/>
  </si>
  <si>
    <t>※知的情報処理</t>
    <phoneticPr fontId="2"/>
  </si>
  <si>
    <t>※建築法規</t>
    <rPh sb="1" eb="3">
      <t>ケンチク</t>
    </rPh>
    <rPh sb="3" eb="5">
      <t>ホウキ</t>
    </rPh>
    <phoneticPr fontId="2"/>
  </si>
  <si>
    <t>※コンピュータグラフィックス</t>
    <phoneticPr fontId="2"/>
  </si>
  <si>
    <t>※建築施工法</t>
    <rPh sb="1" eb="5">
      <t>ケンチクセコウ</t>
    </rPh>
    <rPh sb="5" eb="6">
      <t>ホウ</t>
    </rPh>
    <phoneticPr fontId="2"/>
  </si>
  <si>
    <t>※オブジェクト指向プログラミング</t>
    <rPh sb="7" eb="9">
      <t>シコウ</t>
    </rPh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</si>
  <si>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</si>
  <si>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※応用プログラミング</t>
    <phoneticPr fontId="2"/>
  </si>
  <si>
    <t>※近代建築史</t>
    <rPh sb="1" eb="3">
      <t>キンダイ</t>
    </rPh>
    <rPh sb="3" eb="5">
      <t>ケンチク</t>
    </rPh>
    <rPh sb="5" eb="6">
      <t>シ</t>
    </rPh>
    <phoneticPr fontId="10"/>
  </si>
  <si>
    <t>※工学デザインⅡ</t>
    <phoneticPr fontId="2"/>
  </si>
  <si>
    <t>※建築設備</t>
    <rPh sb="1" eb="3">
      <t>ケンチク</t>
    </rPh>
    <rPh sb="3" eb="5">
      <t>セツビ</t>
    </rPh>
    <phoneticPr fontId="2"/>
  </si>
  <si>
    <t>　　地形情報処理学</t>
    <rPh sb="2" eb="4">
      <t>チケイ</t>
    </rPh>
    <rPh sb="4" eb="6">
      <t>ジョウホウ</t>
    </rPh>
    <rPh sb="6" eb="8">
      <t>ショリ</t>
    </rPh>
    <rPh sb="8" eb="9">
      <t>ガク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</si>
  <si>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</si>
  <si>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(d-2) 実験◎</t>
    <phoneticPr fontId="2"/>
  </si>
  <si>
    <t>※工学実験Ⅱ</t>
    <rPh sb="1" eb="2">
      <t>コウ</t>
    </rPh>
    <rPh sb="2" eb="3">
      <t>ガク</t>
    </rPh>
    <rPh sb="3" eb="4">
      <t>ミ</t>
    </rPh>
    <rPh sb="4" eb="5">
      <t>シルシ</t>
    </rPh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</si>
  <si>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</si>
  <si>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※コンピュータシステム実験</t>
    <rPh sb="11" eb="13">
      <t>ジッケン</t>
    </rPh>
    <phoneticPr fontId="10"/>
  </si>
  <si>
    <t>実験1科目以上</t>
    <rPh sb="3" eb="5">
      <t>カモク</t>
    </rPh>
    <rPh sb="5" eb="7">
      <t>イジョウ</t>
    </rPh>
    <phoneticPr fontId="2"/>
  </si>
  <si>
    <t>　　都市環境計画学</t>
    <phoneticPr fontId="2"/>
  </si>
  <si>
    <t>※電子通信システム実験</t>
    <rPh sb="1" eb="3">
      <t>デンシ</t>
    </rPh>
    <rPh sb="3" eb="5">
      <t>ツウシン</t>
    </rPh>
    <rPh sb="9" eb="11">
      <t>ジッケン</t>
    </rPh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</si>
  <si>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</si>
  <si>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※情報システム実験</t>
    <rPh sb="1" eb="3">
      <t>ジョウホウ</t>
    </rPh>
    <rPh sb="7" eb="9">
      <t>ジッケン</t>
    </rPh>
    <phoneticPr fontId="2"/>
  </si>
  <si>
    <t>※創造演習</t>
    <rPh sb="1" eb="3">
      <t>ソウゾウ</t>
    </rPh>
    <rPh sb="3" eb="5">
      <t>エンシュウ</t>
    </rPh>
    <phoneticPr fontId="10"/>
  </si>
  <si>
    <t>※工学実験Ⅰ</t>
    <phoneticPr fontId="2"/>
  </si>
  <si>
    <t>※工学実験Ⅱ</t>
    <rPh sb="1" eb="3">
      <t>コウガク</t>
    </rPh>
    <rPh sb="3" eb="5">
      <t>ジッケン</t>
    </rPh>
    <phoneticPr fontId="2"/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</si>
  <si>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</si>
  <si>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(e) デザイン能力
(i)　チームワーク◎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</si>
  <si>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</si>
  <si>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</si>
  <si>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</si>
  <si>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</si>
  <si>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</si>
  <si>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Ｂ２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</si>
  <si>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</si>
  <si>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　工学セミナー</t>
    <phoneticPr fontId="2"/>
  </si>
  <si>
    <t>　校外実習２</t>
    <phoneticPr fontId="2"/>
  </si>
  <si>
    <t>　卒業研究</t>
    <phoneticPr fontId="2"/>
  </si>
  <si>
    <t>卒業研究</t>
    <phoneticPr fontId="2"/>
  </si>
  <si>
    <t>　特別講義Ⅰ</t>
    <rPh sb="1" eb="5">
      <t>トクベツコウギ</t>
    </rPh>
    <phoneticPr fontId="2"/>
  </si>
  <si>
    <t>IE4･CA4</t>
    <phoneticPr fontId="2"/>
  </si>
  <si>
    <t>　特別講義Ⅱ</t>
    <rPh sb="1" eb="5">
      <t>トクベツコウギ</t>
    </rPh>
    <phoneticPr fontId="2"/>
  </si>
  <si>
    <t>　＃：総合科目  ＊専攻科必修科目  ４：本科４年次開設科目  ５：本科５年次開設科目</t>
    <phoneticPr fontId="2"/>
  </si>
  <si>
    <t>※ベンチャービジネス論</t>
    <phoneticPr fontId="2"/>
  </si>
  <si>
    <t>　※：本科学修単位　○：本科必修科目</t>
    <rPh sb="3" eb="5">
      <t>ホンカ</t>
    </rPh>
    <rPh sb="5" eb="7">
      <t>ガクシュウ</t>
    </rPh>
    <rPh sb="7" eb="9">
      <t>タンイ</t>
    </rPh>
    <rPh sb="12" eb="14">
      <t>ホンカ</t>
    </rPh>
    <rPh sb="14" eb="18">
      <t>ヒッシュウカモク</t>
    </rPh>
    <phoneticPr fontId="2"/>
  </si>
  <si>
    <t>※測量学Ⅲ</t>
    <rPh sb="1" eb="3">
      <t>ソクリョウ</t>
    </rPh>
    <rPh sb="3" eb="4">
      <t>ガク</t>
    </rPh>
    <phoneticPr fontId="2"/>
  </si>
  <si>
    <t>　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</si>
  <si>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</si>
  <si>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※建設マネジメント</t>
    <rPh sb="1" eb="3">
      <t>ケンセツ</t>
    </rPh>
    <phoneticPr fontId="2"/>
  </si>
  <si>
    <t>A1</t>
    <phoneticPr fontId="2"/>
  </si>
  <si>
    <t>A2</t>
    <phoneticPr fontId="2"/>
  </si>
  <si>
    <t>　　経営管理</t>
    <rPh sb="2" eb="4">
      <t>ケイエイ</t>
    </rPh>
    <rPh sb="4" eb="6">
      <t>カンリ</t>
    </rPh>
    <phoneticPr fontId="2"/>
  </si>
  <si>
    <t>B1</t>
    <phoneticPr fontId="2"/>
  </si>
  <si>
    <t>(d-4)　実務能力◎
(b) 技術者倫理</t>
    <phoneticPr fontId="2"/>
  </si>
  <si>
    <t>　　インターンシップ</t>
    <phoneticPr fontId="2"/>
  </si>
  <si>
    <t>インターンシップ</t>
    <phoneticPr fontId="2"/>
  </si>
  <si>
    <t>B2</t>
    <phoneticPr fontId="2"/>
  </si>
  <si>
    <t>　　産業論</t>
    <rPh sb="2" eb="5">
      <t>サンギョウロン</t>
    </rPh>
    <phoneticPr fontId="2"/>
  </si>
  <si>
    <t>C1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</si>
  <si>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</si>
  <si>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　　応用研究</t>
    <rPh sb="2" eb="4">
      <t>オウヨウ</t>
    </rPh>
    <rPh sb="4" eb="6">
      <t>ケンキュウ</t>
    </rPh>
    <phoneticPr fontId="2"/>
  </si>
  <si>
    <t>C2</t>
    <phoneticPr fontId="2"/>
  </si>
  <si>
    <t>　　特別研究</t>
    <phoneticPr fontId="2"/>
  </si>
  <si>
    <t>特別研究</t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</si>
  <si>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</si>
  <si>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</si>
  <si>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</si>
  <si>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ME4･CA4</t>
    <phoneticPr fontId="2"/>
  </si>
  <si>
    <t xml:space="preserve">     プログラム修了要件確認表（令和2年度入学生用）</t>
    <rPh sb="10" eb="12">
      <t>シュウリョウ</t>
    </rPh>
    <rPh sb="12" eb="14">
      <t>ヨウケン</t>
    </rPh>
    <rPh sb="14" eb="16">
      <t>カクニン</t>
    </rPh>
    <rPh sb="16" eb="17">
      <t>ヒョウ</t>
    </rPh>
    <rPh sb="18" eb="20">
      <t>レイワ</t>
    </rPh>
    <rPh sb="21" eb="23">
      <t>ネンド</t>
    </rPh>
    <rPh sb="23" eb="26">
      <t>ニュウガクセイ</t>
    </rPh>
    <rPh sb="26" eb="27">
      <t>ネンセイヨウ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</si>
</sst>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2"/>
      <name val="Osaka"/>
      <family val="3"/>
      <charset val="128"/>
    </font>
    <font>
      <sz val="20"/>
      <color theme="1"/>
      <name val="ＭＳ ゴシック"/>
      <family val="3"/>
      <charset val="128"/>
    </font>
    <font>
      <sz val="6"/>
      <name val="Osaka"/>
      <family val="3"/>
      <charset val="128"/>
    </font>
    <font>
      <sz val="16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color theme="1"/>
      <name val="Osaka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4"/>
      <name val="ＭＳ ゴシック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u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CDCFC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7" fillId="0" borderId="0" xfId="0" applyFont="1"/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9" fillId="0" borderId="33" xfId="0" applyFont="1" applyBorder="1" applyAlignment="1">
      <alignment horizontal="left" vertical="center" shrinkToFit="1"/>
    </xf>
    <xf numFmtId="0" fontId="9" fillId="0" borderId="34" xfId="0" applyFont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9" fillId="0" borderId="0" xfId="0" applyFont="1" applyBorder="1"/>
    <xf numFmtId="0" fontId="9" fillId="3" borderId="48" xfId="0" applyFont="1" applyFill="1" applyBorder="1" applyAlignment="1">
      <alignment horizontal="left" vertical="center" shrinkToFit="1"/>
    </xf>
    <xf numFmtId="0" fontId="9" fillId="0" borderId="49" xfId="0" applyFont="1" applyBorder="1" applyAlignment="1">
      <alignment horizontal="center" vertical="center"/>
    </xf>
    <xf numFmtId="0" fontId="15" fillId="4" borderId="39" xfId="0" applyFont="1" applyFill="1" applyBorder="1" applyAlignment="1">
      <alignment horizontal="left" vertical="center" shrinkToFit="1"/>
    </xf>
    <xf numFmtId="0" fontId="9" fillId="0" borderId="21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5" fillId="4" borderId="1" xfId="0" applyFont="1" applyFill="1" applyBorder="1" applyAlignment="1">
      <alignment vertical="center" shrinkToFit="1"/>
    </xf>
    <xf numFmtId="0" fontId="9" fillId="0" borderId="57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3" borderId="65" xfId="0" applyFont="1" applyFill="1" applyBorder="1" applyAlignment="1">
      <alignment horizontal="left" vertical="center" shrinkToFit="1"/>
    </xf>
    <xf numFmtId="0" fontId="9" fillId="0" borderId="60" xfId="0" applyFont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12" fillId="0" borderId="0" xfId="0" applyFont="1"/>
    <xf numFmtId="0" fontId="9" fillId="0" borderId="35" xfId="0" applyFont="1" applyBorder="1" applyAlignment="1">
      <alignment vertical="center" shrinkToFit="1"/>
    </xf>
    <xf numFmtId="0" fontId="9" fillId="5" borderId="33" xfId="0" applyFont="1" applyFill="1" applyBorder="1" applyAlignment="1">
      <alignment horizontal="left" vertical="center" shrinkToFit="1"/>
    </xf>
    <xf numFmtId="0" fontId="9" fillId="5" borderId="39" xfId="0" applyFont="1" applyFill="1" applyBorder="1" applyAlignment="1">
      <alignment horizontal="left" vertical="center" shrinkToFit="1"/>
    </xf>
    <xf numFmtId="0" fontId="9" fillId="6" borderId="33" xfId="0" applyFont="1" applyFill="1" applyBorder="1" applyAlignment="1">
      <alignment horizontal="left" vertical="center" shrinkToFit="1"/>
    </xf>
    <xf numFmtId="0" fontId="9" fillId="6" borderId="39" xfId="0" applyFont="1" applyFill="1" applyBorder="1" applyAlignment="1">
      <alignment vertical="center" shrinkToFit="1"/>
    </xf>
    <xf numFmtId="0" fontId="9" fillId="0" borderId="30" xfId="0" applyFont="1" applyFill="1" applyBorder="1" applyAlignment="1">
      <alignment horizontal="left" vertical="center" shrinkToFit="1"/>
    </xf>
    <xf numFmtId="0" fontId="9" fillId="0" borderId="63" xfId="0" applyFont="1" applyBorder="1" applyAlignment="1" applyProtection="1">
      <alignment horizontal="center" vertical="center"/>
      <protection locked="0"/>
    </xf>
    <xf numFmtId="0" fontId="9" fillId="0" borderId="74" xfId="0" applyFont="1" applyBorder="1" applyAlignment="1" applyProtection="1">
      <alignment horizontal="center" vertical="center" wrapText="1"/>
      <protection locked="0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Border="1" applyAlignment="1">
      <alignment horizontal="center"/>
    </xf>
    <xf numFmtId="0" fontId="9" fillId="0" borderId="74" xfId="0" applyFont="1" applyBorder="1" applyAlignment="1" applyProtection="1">
      <alignment horizontal="center" vertical="center"/>
      <protection locked="0"/>
    </xf>
    <xf numFmtId="0" fontId="16" fillId="0" borderId="0" xfId="0" applyFont="1"/>
    <xf numFmtId="0" fontId="11" fillId="0" borderId="0" xfId="0" applyFont="1" applyBorder="1" applyAlignment="1">
      <alignment vertic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shrinkToFit="1"/>
    </xf>
    <xf numFmtId="0" fontId="9" fillId="0" borderId="70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shrinkToFit="1"/>
    </xf>
    <xf numFmtId="0" fontId="16" fillId="0" borderId="0" xfId="0" applyFont="1" applyFill="1" applyBorder="1"/>
    <xf numFmtId="0" fontId="9" fillId="0" borderId="0" xfId="0" applyFont="1" applyBorder="1" applyAlignment="1">
      <alignment shrinkToFit="1"/>
    </xf>
    <xf numFmtId="0" fontId="7" fillId="0" borderId="0" xfId="0" applyFont="1" applyBorder="1"/>
    <xf numFmtId="0" fontId="9" fillId="0" borderId="0" xfId="0" applyFont="1" applyFill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horizontal="left" vertical="center" shrinkToFit="1"/>
    </xf>
    <xf numFmtId="0" fontId="21" fillId="0" borderId="2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left" vertical="center" shrinkToFi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>
      <alignment horizontal="left" vertical="center" shrinkToFit="1"/>
    </xf>
    <xf numFmtId="0" fontId="9" fillId="0" borderId="38" xfId="0" applyFont="1" applyBorder="1" applyAlignment="1">
      <alignment vertical="center" shrinkToFit="1"/>
    </xf>
    <xf numFmtId="0" fontId="22" fillId="0" borderId="34" xfId="0" applyFont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/>
    </xf>
    <xf numFmtId="0" fontId="9" fillId="0" borderId="33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vertical="center" shrinkToFit="1"/>
    </xf>
    <xf numFmtId="0" fontId="9" fillId="0" borderId="0" xfId="0" applyFont="1" applyBorder="1" applyAlignment="1"/>
    <xf numFmtId="0" fontId="9" fillId="0" borderId="4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15" fillId="4" borderId="46" xfId="0" applyFont="1" applyFill="1" applyBorder="1" applyAlignment="1">
      <alignment horizontal="left" vertical="center" shrinkToFit="1"/>
    </xf>
    <xf numFmtId="0" fontId="9" fillId="0" borderId="47" xfId="0" applyFont="1" applyBorder="1" applyAlignment="1">
      <alignment horizontal="center" vertical="center"/>
    </xf>
    <xf numFmtId="0" fontId="9" fillId="3" borderId="33" xfId="0" applyFont="1" applyFill="1" applyBorder="1" applyAlignment="1">
      <alignment horizontal="left" vertical="center" shrinkToFit="1"/>
    </xf>
    <xf numFmtId="0" fontId="15" fillId="4" borderId="33" xfId="0" applyFont="1" applyFill="1" applyBorder="1" applyAlignment="1">
      <alignment horizontal="left" vertical="center" shrinkToFit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15" fillId="4" borderId="55" xfId="0" applyFont="1" applyFill="1" applyBorder="1" applyAlignment="1">
      <alignment horizontal="left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5" fillId="4" borderId="56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left" vertical="center" shrinkToFi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center" vertical="center"/>
    </xf>
    <xf numFmtId="0" fontId="9" fillId="6" borderId="0" xfId="0" applyFont="1" applyFill="1" applyBorder="1" applyAlignment="1">
      <alignment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15" fillId="4" borderId="61" xfId="0" applyFont="1" applyFill="1" applyBorder="1" applyAlignment="1">
      <alignment horizontal="left" vertical="center" shrinkToFit="1"/>
    </xf>
    <xf numFmtId="0" fontId="9" fillId="3" borderId="62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6" borderId="39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vertical="center"/>
    </xf>
    <xf numFmtId="0" fontId="7" fillId="0" borderId="21" xfId="0" applyFont="1" applyBorder="1" applyAlignment="1">
      <alignment horizontal="left" vertical="center" shrinkToFit="1"/>
    </xf>
    <xf numFmtId="0" fontId="7" fillId="0" borderId="44" xfId="0" applyFont="1" applyBorder="1" applyAlignment="1">
      <alignment horizontal="left" vertical="center" shrinkToFit="1"/>
    </xf>
    <xf numFmtId="0" fontId="15" fillId="4" borderId="53" xfId="0" applyFont="1" applyFill="1" applyBorder="1" applyAlignment="1">
      <alignment horizontal="left" vertical="center" shrinkToFit="1"/>
    </xf>
    <xf numFmtId="0" fontId="9" fillId="3" borderId="61" xfId="0" applyFont="1" applyFill="1" applyBorder="1" applyAlignment="1">
      <alignment horizontal="left" vertical="center" shrinkToFit="1"/>
    </xf>
    <xf numFmtId="0" fontId="7" fillId="0" borderId="30" xfId="0" applyFont="1" applyBorder="1" applyAlignment="1">
      <alignment horizontal="left" vertical="center" shrinkToFit="1"/>
    </xf>
    <xf numFmtId="0" fontId="9" fillId="0" borderId="64" xfId="0" applyFont="1" applyBorder="1" applyAlignment="1" applyProtection="1">
      <alignment horizontal="center" vertical="center"/>
      <protection locked="0"/>
    </xf>
    <xf numFmtId="0" fontId="15" fillId="4" borderId="65" xfId="0" applyFont="1" applyFill="1" applyBorder="1" applyAlignment="1">
      <alignment horizontal="left" vertical="center" shrinkToFit="1"/>
    </xf>
    <xf numFmtId="0" fontId="15" fillId="0" borderId="39" xfId="0" applyFont="1" applyFill="1" applyBorder="1" applyAlignment="1">
      <alignment horizontal="left" vertical="center" shrinkToFit="1"/>
    </xf>
    <xf numFmtId="0" fontId="9" fillId="2" borderId="50" xfId="0" applyFont="1" applyFill="1" applyBorder="1" applyAlignment="1">
      <alignment horizontal="center" vertical="center"/>
    </xf>
    <xf numFmtId="0" fontId="9" fillId="0" borderId="44" xfId="0" applyFont="1" applyFill="1" applyBorder="1" applyAlignment="1" applyProtection="1">
      <alignment horizontal="center" vertical="center" shrinkToFit="1"/>
      <protection locked="0"/>
    </xf>
    <xf numFmtId="0" fontId="9" fillId="0" borderId="42" xfId="0" applyFont="1" applyFill="1" applyBorder="1" applyAlignment="1" applyProtection="1">
      <alignment horizontal="center" vertical="center" shrinkToFit="1"/>
      <protection locked="0"/>
    </xf>
    <xf numFmtId="0" fontId="15" fillId="0" borderId="55" xfId="0" applyFont="1" applyFill="1" applyBorder="1" applyAlignment="1">
      <alignment horizontal="left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5" borderId="48" xfId="0" applyFont="1" applyFill="1" applyBorder="1" applyAlignment="1">
      <alignment horizontal="left" vertical="center" shrinkToFit="1"/>
    </xf>
    <xf numFmtId="0" fontId="9" fillId="3" borderId="46" xfId="0" applyFont="1" applyFill="1" applyBorder="1" applyAlignment="1">
      <alignment horizontal="left" vertical="center" shrinkToFit="1"/>
    </xf>
    <xf numFmtId="0" fontId="15" fillId="4" borderId="38" xfId="0" applyFont="1" applyFill="1" applyBorder="1" applyAlignment="1">
      <alignment horizontal="left" vertical="center" shrinkToFit="1"/>
    </xf>
    <xf numFmtId="0" fontId="15" fillId="4" borderId="38" xfId="0" applyFont="1" applyFill="1" applyBorder="1" applyAlignment="1">
      <alignment vertical="center" shrinkToFit="1"/>
    </xf>
    <xf numFmtId="0" fontId="24" fillId="0" borderId="31" xfId="0" applyFont="1" applyBorder="1" applyAlignment="1" applyProtection="1">
      <alignment horizontal="center" vertical="center"/>
      <protection locked="0"/>
    </xf>
    <xf numFmtId="0" fontId="9" fillId="5" borderId="46" xfId="0" applyFont="1" applyFill="1" applyBorder="1" applyAlignment="1">
      <alignment horizontal="left" vertical="center" shrinkToFit="1"/>
    </xf>
    <xf numFmtId="0" fontId="9" fillId="0" borderId="39" xfId="0" applyFont="1" applyFill="1" applyBorder="1" applyAlignment="1">
      <alignment horizontal="left" vertical="center" shrinkToFit="1"/>
    </xf>
    <xf numFmtId="0" fontId="22" fillId="0" borderId="60" xfId="0" applyFont="1" applyBorder="1" applyAlignment="1">
      <alignment horizontal="center" vertical="center"/>
    </xf>
    <xf numFmtId="0" fontId="9" fillId="0" borderId="30" xfId="0" applyFont="1" applyBorder="1" applyAlignment="1">
      <alignment shrinkToFit="1"/>
    </xf>
    <xf numFmtId="0" fontId="9" fillId="6" borderId="53" xfId="0" applyFont="1" applyFill="1" applyBorder="1" applyAlignment="1">
      <alignment horizontal="left" vertical="center" shrinkToFit="1"/>
    </xf>
    <xf numFmtId="0" fontId="9" fillId="2" borderId="42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left" vertical="center" shrinkToFit="1"/>
    </xf>
    <xf numFmtId="0" fontId="9" fillId="5" borderId="53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 shrinkToFit="1"/>
    </xf>
    <xf numFmtId="0" fontId="9" fillId="0" borderId="32" xfId="0" applyFont="1" applyFill="1" applyBorder="1" applyAlignment="1" applyProtection="1">
      <alignment horizontal="center" vertical="center" shrinkToFit="1"/>
      <protection locked="0"/>
    </xf>
    <xf numFmtId="0" fontId="9" fillId="0" borderId="31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Border="1" applyAlignment="1">
      <alignment horizontal="left" vertical="center" shrinkToFit="1"/>
    </xf>
    <xf numFmtId="0" fontId="9" fillId="0" borderId="68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>
      <alignment horizontal="left" vertical="center" shrinkToFit="1"/>
    </xf>
    <xf numFmtId="0" fontId="9" fillId="6" borderId="66" xfId="0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37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6" borderId="48" xfId="0" applyFont="1" applyFill="1" applyBorder="1" applyAlignment="1">
      <alignment horizontal="left" vertical="center" shrinkToFit="1"/>
    </xf>
    <xf numFmtId="0" fontId="23" fillId="0" borderId="30" xfId="0" applyFont="1" applyBorder="1" applyAlignment="1">
      <alignment horizontal="center" vertical="center" shrinkToFit="1"/>
    </xf>
    <xf numFmtId="0" fontId="9" fillId="6" borderId="65" xfId="0" applyFont="1" applyFill="1" applyBorder="1" applyAlignment="1">
      <alignment horizontal="left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shrinkToFit="1"/>
    </xf>
    <xf numFmtId="0" fontId="15" fillId="4" borderId="69" xfId="0" applyFont="1" applyFill="1" applyBorder="1" applyAlignment="1">
      <alignment horizontal="left" vertical="center" shrinkToFit="1"/>
    </xf>
    <xf numFmtId="0" fontId="9" fillId="6" borderId="46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shrinkToFit="1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9" fillId="0" borderId="70" xfId="0" applyFont="1" applyBorder="1" applyAlignment="1">
      <alignment horizontal="center" vertical="center"/>
    </xf>
    <xf numFmtId="0" fontId="9" fillId="0" borderId="37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>
      <alignment vertical="center" shrinkToFit="1"/>
    </xf>
    <xf numFmtId="0" fontId="9" fillId="0" borderId="48" xfId="0" applyFont="1" applyBorder="1" applyAlignment="1">
      <alignment horizontal="left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5" xfId="0" applyFont="1" applyBorder="1" applyAlignment="1">
      <alignment horizontal="left" vertical="center" shrinkToFit="1"/>
    </xf>
    <xf numFmtId="0" fontId="9" fillId="0" borderId="65" xfId="0" applyFont="1" applyFill="1" applyBorder="1" applyAlignment="1">
      <alignment horizontal="left" vertical="center" shrinkToFit="1"/>
    </xf>
    <xf numFmtId="0" fontId="9" fillId="2" borderId="71" xfId="0" applyFont="1" applyFill="1" applyBorder="1" applyAlignment="1">
      <alignment horizontal="center" vertical="center"/>
    </xf>
    <xf numFmtId="0" fontId="9" fillId="0" borderId="73" xfId="0" applyFont="1" applyBorder="1" applyAlignment="1" applyProtection="1">
      <alignment horizontal="center" vertical="center" wrapText="1"/>
      <protection locked="0"/>
    </xf>
    <xf numFmtId="0" fontId="9" fillId="5" borderId="75" xfId="0" applyFont="1" applyFill="1" applyBorder="1" applyAlignment="1">
      <alignment horizontal="left" vertical="center" shrinkToFit="1"/>
    </xf>
    <xf numFmtId="0" fontId="9" fillId="0" borderId="76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9" fillId="0" borderId="70" xfId="0" applyFont="1" applyBorder="1" applyAlignment="1">
      <alignment vertical="center"/>
    </xf>
    <xf numFmtId="0" fontId="16" fillId="0" borderId="0" xfId="0" applyFont="1" applyBorder="1"/>
    <xf numFmtId="0" fontId="25" fillId="0" borderId="0" xfId="0" applyFont="1" applyBorder="1" applyAlignment="1">
      <alignment horizontal="left" vertical="center"/>
    </xf>
    <xf numFmtId="0" fontId="15" fillId="4" borderId="65" xfId="0" applyFont="1" applyFill="1" applyBorder="1" applyAlignment="1">
      <alignment vertical="center" shrinkToFit="1"/>
    </xf>
    <xf numFmtId="0" fontId="25" fillId="0" borderId="0" xfId="0" applyFont="1" applyBorder="1" applyAlignment="1">
      <alignment horizontal="center" vertical="center"/>
    </xf>
    <xf numFmtId="0" fontId="25" fillId="2" borderId="0" xfId="0" applyFont="1" applyFill="1" applyBorder="1" applyAlignment="1">
      <alignment shrinkToFit="1"/>
    </xf>
    <xf numFmtId="0" fontId="15" fillId="4" borderId="39" xfId="0" applyFont="1" applyFill="1" applyBorder="1" applyAlignment="1">
      <alignment vertical="center" shrinkToFit="1"/>
    </xf>
    <xf numFmtId="0" fontId="15" fillId="4" borderId="48" xfId="0" applyFont="1" applyFill="1" applyBorder="1" applyAlignment="1">
      <alignment vertical="center" shrinkToFit="1"/>
    </xf>
    <xf numFmtId="0" fontId="15" fillId="4" borderId="46" xfId="0" applyFont="1" applyFill="1" applyBorder="1" applyAlignment="1">
      <alignment vertical="center" shrinkToFit="1"/>
    </xf>
    <xf numFmtId="0" fontId="9" fillId="0" borderId="73" xfId="0" applyFont="1" applyFill="1" applyBorder="1" applyAlignment="1" applyProtection="1">
      <alignment horizontal="center" vertical="center" wrapText="1"/>
      <protection locked="0"/>
    </xf>
    <xf numFmtId="0" fontId="15" fillId="4" borderId="78" xfId="0" applyFont="1" applyFill="1" applyBorder="1" applyAlignment="1">
      <alignment vertical="center" shrinkToFit="1"/>
    </xf>
    <xf numFmtId="0" fontId="15" fillId="4" borderId="79" xfId="0" applyFont="1" applyFill="1" applyBorder="1" applyAlignment="1">
      <alignment vertical="center" shrinkToFit="1"/>
    </xf>
    <xf numFmtId="0" fontId="15" fillId="4" borderId="80" xfId="0" applyFont="1" applyFill="1" applyBorder="1" applyAlignment="1">
      <alignment vertical="center" shrinkToFit="1"/>
    </xf>
    <xf numFmtId="0" fontId="9" fillId="0" borderId="74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9" fillId="0" borderId="86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shrinkToFit="1"/>
    </xf>
    <xf numFmtId="0" fontId="9" fillId="0" borderId="87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9" fillId="7" borderId="25" xfId="0" applyFont="1" applyFill="1" applyBorder="1" applyAlignment="1" applyProtection="1">
      <alignment horizontal="center" vertical="center"/>
      <protection locked="0"/>
    </xf>
    <xf numFmtId="0" fontId="9" fillId="7" borderId="52" xfId="0" applyFont="1" applyFill="1" applyBorder="1" applyAlignment="1" applyProtection="1">
      <alignment horizontal="center" vertical="center"/>
      <protection locked="0"/>
    </xf>
    <xf numFmtId="0" fontId="9" fillId="7" borderId="32" xfId="0" applyFont="1" applyFill="1" applyBorder="1" applyAlignment="1" applyProtection="1">
      <alignment horizontal="center" vertical="center"/>
      <protection locked="0"/>
    </xf>
    <xf numFmtId="0" fontId="9" fillId="7" borderId="31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9" fillId="0" borderId="51" xfId="0" applyFont="1" applyFill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7" fillId="0" borderId="73" xfId="0" applyFont="1" applyBorder="1" applyAlignment="1">
      <alignment horizontal="left" vertical="center" wrapText="1"/>
    </xf>
    <xf numFmtId="0" fontId="8" fillId="2" borderId="77" xfId="0" applyFont="1" applyFill="1" applyBorder="1" applyAlignment="1">
      <alignment horizontal="center" vertical="center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15" fillId="4" borderId="46" xfId="0" applyFont="1" applyFill="1" applyBorder="1" applyAlignment="1">
      <alignment horizontal="left" vertical="center" shrinkToFit="1"/>
    </xf>
    <xf numFmtId="0" fontId="16" fillId="0" borderId="46" xfId="0" applyFont="1" applyBorder="1" applyAlignment="1">
      <alignment horizontal="left" vertical="center" shrinkToFit="1"/>
    </xf>
    <xf numFmtId="0" fontId="16" fillId="0" borderId="55" xfId="0" applyFont="1" applyBorder="1" applyAlignment="1">
      <alignment horizontal="left" vertical="center" shrinkToFit="1"/>
    </xf>
    <xf numFmtId="0" fontId="9" fillId="0" borderId="47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9" fillId="0" borderId="73" xfId="0" applyFont="1" applyBorder="1" applyAlignment="1">
      <alignment horizontal="left" vertical="center" shrinkToFit="1"/>
    </xf>
    <xf numFmtId="0" fontId="7" fillId="0" borderId="45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left" vertical="center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44" xfId="0" applyFont="1" applyBorder="1" applyAlignment="1">
      <alignment horizontal="left" vertical="center" shrinkToFit="1"/>
    </xf>
    <xf numFmtId="0" fontId="7" fillId="0" borderId="72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25" fillId="2" borderId="81" xfId="0" applyFont="1" applyFill="1" applyBorder="1" applyAlignment="1" applyProtection="1">
      <alignment horizontal="center" vertical="center"/>
    </xf>
    <xf numFmtId="0" fontId="25" fillId="2" borderId="58" xfId="0" applyFont="1" applyFill="1" applyBorder="1" applyAlignment="1" applyProtection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center" vertical="center"/>
    </xf>
    <xf numFmtId="0" fontId="7" fillId="0" borderId="7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CDCFC"/>
      <color rgb="FFFACAFA"/>
      <color rgb="FFF9BFF9"/>
      <color rgb="FFECA4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F8A3-38FF-48B1-A371-2EDA3EE211F7}">
  <sheetPr>
    <pageSetUpPr fitToPage="1"/>
  </sheetPr>
  <dimension ref="A1:X141"/>
  <sheetViews>
    <sheetView tabSelected="1" view="pageBreakPreview" zoomScale="70" zoomScaleNormal="70" zoomScaleSheetLayoutView="70" workbookViewId="0">
      <selection activeCell="C1" sqref="C1"/>
    </sheetView>
  </sheetViews>
  <sheetFormatPr defaultColWidth="11" defaultRowHeight="14.25"/>
  <cols>
    <col min="1" max="1" width="1.125" style="83" customWidth="1"/>
    <col min="2" max="2" width="5" style="77" customWidth="1"/>
    <col min="3" max="3" width="17.625" style="78" customWidth="1"/>
    <col min="4" max="4" width="5.625" style="77" customWidth="1"/>
    <col min="5" max="5" width="3.125" style="77" customWidth="1"/>
    <col min="6" max="6" width="24.625" style="79" customWidth="1"/>
    <col min="7" max="8" width="5.625" style="77" customWidth="1"/>
    <col min="9" max="9" width="6.625" style="77" customWidth="1"/>
    <col min="10" max="10" width="17.5" style="79" customWidth="1"/>
    <col min="11" max="11" width="5" style="77" customWidth="1"/>
    <col min="12" max="12" width="2.375" style="78" customWidth="1"/>
    <col min="13" max="13" width="5" style="77" customWidth="1"/>
    <col min="14" max="14" width="17.5" style="78" customWidth="1"/>
    <col min="15" max="15" width="5.625" style="78" customWidth="1"/>
    <col min="16" max="16" width="3.125" style="78" customWidth="1"/>
    <col min="17" max="17" width="24.875" style="79" customWidth="1"/>
    <col min="18" max="20" width="5.625" style="77" customWidth="1"/>
    <col min="21" max="21" width="17.5" style="78" customWidth="1"/>
    <col min="22" max="22" width="5.625" style="77" customWidth="1"/>
    <col min="23" max="23" width="1.125" style="83" customWidth="1"/>
    <col min="24" max="16384" width="11" style="9"/>
  </cols>
  <sheetData>
    <row r="1" spans="1:23" ht="59.25" customHeight="1" thickBot="1">
      <c r="A1" s="1"/>
      <c r="B1" s="84" t="s">
        <v>310</v>
      </c>
      <c r="C1" s="2"/>
      <c r="D1" s="3"/>
      <c r="E1" s="3"/>
      <c r="F1" s="3"/>
      <c r="G1" s="3"/>
      <c r="H1" s="3"/>
      <c r="I1" s="3"/>
      <c r="J1" s="3"/>
      <c r="K1" s="3"/>
      <c r="L1" s="4"/>
      <c r="M1" s="5"/>
      <c r="N1" s="6" t="s">
        <v>0</v>
      </c>
      <c r="O1" s="5"/>
      <c r="P1" s="5"/>
      <c r="Q1" s="240"/>
      <c r="R1" s="240"/>
      <c r="S1" s="240"/>
      <c r="T1" s="240"/>
      <c r="U1" s="240"/>
      <c r="V1" s="7"/>
      <c r="W1" s="8"/>
    </row>
    <row r="2" spans="1:23" ht="24" customHeight="1">
      <c r="A2" s="10"/>
      <c r="B2" s="238" t="s">
        <v>1</v>
      </c>
      <c r="C2" s="239"/>
      <c r="D2" s="11" t="s">
        <v>2</v>
      </c>
      <c r="E2" s="12"/>
      <c r="F2" s="13" t="s">
        <v>3</v>
      </c>
      <c r="G2" s="14" t="s">
        <v>4</v>
      </c>
      <c r="H2" s="14" t="s">
        <v>5</v>
      </c>
      <c r="I2" s="15" t="s">
        <v>6</v>
      </c>
      <c r="J2" s="16" t="s">
        <v>7</v>
      </c>
      <c r="K2" s="17" t="s">
        <v>8</v>
      </c>
      <c r="L2" s="18"/>
      <c r="M2" s="238" t="s">
        <v>1</v>
      </c>
      <c r="N2" s="239"/>
      <c r="O2" s="11" t="s">
        <v>2</v>
      </c>
      <c r="P2" s="11"/>
      <c r="Q2" s="19" t="s">
        <v>3</v>
      </c>
      <c r="R2" s="14" t="s">
        <v>4</v>
      </c>
      <c r="S2" s="14" t="s">
        <v>5</v>
      </c>
      <c r="T2" s="15" t="s">
        <v>6</v>
      </c>
      <c r="U2" s="16" t="s">
        <v>9</v>
      </c>
      <c r="V2" s="17" t="s">
        <v>8</v>
      </c>
      <c r="W2" s="20"/>
    </row>
    <row r="3" spans="1:23" ht="18" customHeight="1">
      <c r="A3" s="21"/>
      <c r="B3" s="255" t="s">
        <v>10</v>
      </c>
      <c r="C3" s="250" t="s">
        <v>11</v>
      </c>
      <c r="D3" s="85"/>
      <c r="E3" s="86"/>
      <c r="F3" s="22" t="s">
        <v>12</v>
      </c>
      <c r="G3" s="23">
        <v>4</v>
      </c>
      <c r="H3" s="23">
        <v>1</v>
      </c>
      <c r="I3" s="24">
        <f>H3*30*50/60</f>
        <v>25</v>
      </c>
      <c r="J3" s="87"/>
      <c r="K3" s="247" t="str">
        <f>IF(COUNTIF(D3:D18,"○")&gt;=4,"OK","NG")</f>
        <v>NG</v>
      </c>
      <c r="L3" s="18"/>
      <c r="M3" s="255" t="s">
        <v>13</v>
      </c>
      <c r="N3" s="88" t="s">
        <v>14</v>
      </c>
      <c r="O3" s="89"/>
      <c r="P3" s="89"/>
      <c r="Q3" s="89"/>
      <c r="R3" s="90"/>
      <c r="S3" s="90"/>
      <c r="T3" s="90"/>
      <c r="U3" s="89"/>
      <c r="V3" s="91"/>
      <c r="W3" s="25"/>
    </row>
    <row r="4" spans="1:23" ht="18" customHeight="1">
      <c r="A4" s="26"/>
      <c r="B4" s="256"/>
      <c r="C4" s="251"/>
      <c r="D4" s="92"/>
      <c r="E4" s="93"/>
      <c r="F4" s="27" t="s">
        <v>15</v>
      </c>
      <c r="G4" s="28">
        <v>4</v>
      </c>
      <c r="H4" s="28">
        <v>1</v>
      </c>
      <c r="I4" s="29">
        <f>H4*30*50/60</f>
        <v>25</v>
      </c>
      <c r="J4" s="94" t="s">
        <v>16</v>
      </c>
      <c r="K4" s="253"/>
      <c r="L4" s="18"/>
      <c r="M4" s="256"/>
      <c r="N4" s="244" t="s">
        <v>17</v>
      </c>
      <c r="O4" s="95"/>
      <c r="P4" s="96"/>
      <c r="Q4" s="97" t="s">
        <v>18</v>
      </c>
      <c r="R4" s="23" t="s">
        <v>19</v>
      </c>
      <c r="S4" s="23">
        <v>2</v>
      </c>
      <c r="T4" s="24">
        <f>S4*30*50/60</f>
        <v>50</v>
      </c>
      <c r="U4" s="35"/>
      <c r="V4" s="247" t="str">
        <f>IF(AND(COUNTIF(O4:O9,"○")&gt;=1,COUNTIF(O10:O17,"○")&gt;=1,COUNTIF(O18:O28,"○")&gt;=1,COUNTIF(O29:O30,"○")&gt;=1,COUNTIF(O4:O30,"○")&gt;=10,COUNTA(O9,O17,O27,O28,O30)&gt;=2),"OK","NG")</f>
        <v>NG</v>
      </c>
      <c r="W4" s="30"/>
    </row>
    <row r="5" spans="1:23" ht="18" customHeight="1">
      <c r="A5" s="26"/>
      <c r="B5" s="256"/>
      <c r="C5" s="251"/>
      <c r="D5" s="92"/>
      <c r="E5" s="93"/>
      <c r="F5" s="98" t="s">
        <v>20</v>
      </c>
      <c r="G5" s="99" t="s">
        <v>21</v>
      </c>
      <c r="H5" s="28">
        <v>1</v>
      </c>
      <c r="I5" s="29">
        <f t="shared" ref="I5:I14" si="0">H5*30*50/60</f>
        <v>25</v>
      </c>
      <c r="J5" s="94"/>
      <c r="K5" s="253"/>
      <c r="L5" s="18"/>
      <c r="M5" s="256"/>
      <c r="N5" s="245"/>
      <c r="O5" s="93"/>
      <c r="P5" s="92"/>
      <c r="Q5" s="100" t="s">
        <v>22</v>
      </c>
      <c r="R5" s="28" t="s">
        <v>23</v>
      </c>
      <c r="S5" s="28">
        <v>1</v>
      </c>
      <c r="T5" s="29">
        <f>S5*30*50/60</f>
        <v>25</v>
      </c>
      <c r="U5" s="101" t="s">
        <v>24</v>
      </c>
      <c r="V5" s="248"/>
      <c r="W5" s="30"/>
    </row>
    <row r="6" spans="1:23" ht="18" customHeight="1">
      <c r="A6" s="26"/>
      <c r="B6" s="256"/>
      <c r="C6" s="251"/>
      <c r="D6" s="92"/>
      <c r="E6" s="93"/>
      <c r="F6" s="102" t="s">
        <v>25</v>
      </c>
      <c r="G6" s="99" t="s">
        <v>309</v>
      </c>
      <c r="H6" s="28">
        <v>1</v>
      </c>
      <c r="I6" s="29">
        <f t="shared" si="0"/>
        <v>25</v>
      </c>
      <c r="J6" s="94"/>
      <c r="K6" s="253"/>
      <c r="L6" s="18"/>
      <c r="M6" s="256"/>
      <c r="N6" s="245"/>
      <c r="O6" s="93"/>
      <c r="P6" s="92"/>
      <c r="Q6" s="34" t="s">
        <v>26</v>
      </c>
      <c r="R6" s="28"/>
      <c r="S6" s="28">
        <v>2</v>
      </c>
      <c r="T6" s="29">
        <f>S6*15</f>
        <v>30</v>
      </c>
      <c r="U6" s="103" t="s">
        <v>27</v>
      </c>
      <c r="V6" s="248"/>
      <c r="W6" s="30"/>
    </row>
    <row r="7" spans="1:23" ht="18" customHeight="1">
      <c r="A7" s="26"/>
      <c r="B7" s="256"/>
      <c r="C7" s="251"/>
      <c r="D7" s="92"/>
      <c r="E7" s="93"/>
      <c r="F7" s="27" t="s">
        <v>28</v>
      </c>
      <c r="G7" s="28">
        <v>4</v>
      </c>
      <c r="H7" s="28">
        <v>1</v>
      </c>
      <c r="I7" s="29">
        <f t="shared" si="0"/>
        <v>25</v>
      </c>
      <c r="J7" s="94"/>
      <c r="K7" s="253"/>
      <c r="L7" s="18"/>
      <c r="M7" s="256"/>
      <c r="N7" s="245"/>
      <c r="O7" s="93"/>
      <c r="P7" s="92"/>
      <c r="Q7" s="34" t="s">
        <v>29</v>
      </c>
      <c r="R7" s="28"/>
      <c r="S7" s="28">
        <v>2</v>
      </c>
      <c r="T7" s="29">
        <f>S7*15</f>
        <v>30</v>
      </c>
      <c r="U7" s="101" t="s">
        <v>30</v>
      </c>
      <c r="V7" s="248"/>
      <c r="W7" s="30"/>
    </row>
    <row r="8" spans="1:23" ht="18" customHeight="1">
      <c r="A8" s="26"/>
      <c r="B8" s="256"/>
      <c r="C8" s="251"/>
      <c r="D8" s="92"/>
      <c r="E8" s="93"/>
      <c r="F8" s="27" t="s">
        <v>31</v>
      </c>
      <c r="G8" s="28">
        <v>4</v>
      </c>
      <c r="H8" s="28">
        <v>3</v>
      </c>
      <c r="I8" s="29">
        <f t="shared" si="0"/>
        <v>75</v>
      </c>
      <c r="J8" s="94"/>
      <c r="K8" s="253"/>
      <c r="L8" s="18"/>
      <c r="M8" s="256"/>
      <c r="N8" s="245"/>
      <c r="O8" s="93"/>
      <c r="P8" s="92"/>
      <c r="Q8" s="34" t="s">
        <v>32</v>
      </c>
      <c r="R8" s="28"/>
      <c r="S8" s="28">
        <v>2</v>
      </c>
      <c r="T8" s="29">
        <f>S8*15</f>
        <v>30</v>
      </c>
      <c r="U8" s="104"/>
      <c r="V8" s="248"/>
      <c r="W8" s="30"/>
    </row>
    <row r="9" spans="1:23" ht="18" customHeight="1">
      <c r="A9" s="26"/>
      <c r="B9" s="256"/>
      <c r="C9" s="251"/>
      <c r="D9" s="92"/>
      <c r="E9" s="93"/>
      <c r="F9" s="27" t="s">
        <v>33</v>
      </c>
      <c r="G9" s="28">
        <v>5</v>
      </c>
      <c r="H9" s="28">
        <v>1</v>
      </c>
      <c r="I9" s="29">
        <f t="shared" si="0"/>
        <v>25</v>
      </c>
      <c r="J9" s="94"/>
      <c r="K9" s="253"/>
      <c r="L9" s="18"/>
      <c r="M9" s="256"/>
      <c r="N9" s="246"/>
      <c r="O9" s="105"/>
      <c r="P9" s="106" t="s">
        <v>34</v>
      </c>
      <c r="Q9" s="107" t="s">
        <v>35</v>
      </c>
      <c r="R9" s="108"/>
      <c r="S9" s="108">
        <v>2</v>
      </c>
      <c r="T9" s="29">
        <f>S9*15</f>
        <v>30</v>
      </c>
      <c r="U9" s="101"/>
      <c r="V9" s="248"/>
      <c r="W9" s="30"/>
    </row>
    <row r="10" spans="1:23" ht="18" customHeight="1">
      <c r="A10" s="26"/>
      <c r="B10" s="256"/>
      <c r="C10" s="251"/>
      <c r="D10" s="92"/>
      <c r="E10" s="93"/>
      <c r="F10" s="109" t="s">
        <v>36</v>
      </c>
      <c r="G10" s="28" t="s">
        <v>23</v>
      </c>
      <c r="H10" s="28">
        <v>1</v>
      </c>
      <c r="I10" s="29">
        <f t="shared" si="0"/>
        <v>25</v>
      </c>
      <c r="J10" s="94"/>
      <c r="K10" s="253"/>
      <c r="L10" s="18"/>
      <c r="M10" s="256"/>
      <c r="N10" s="241" t="s">
        <v>37</v>
      </c>
      <c r="O10" s="95"/>
      <c r="P10" s="96"/>
      <c r="Q10" s="97" t="s">
        <v>38</v>
      </c>
      <c r="R10" s="23" t="s">
        <v>19</v>
      </c>
      <c r="S10" s="23">
        <v>1</v>
      </c>
      <c r="T10" s="24">
        <f t="shared" ref="T10:T15" si="1">S10*30*50/60</f>
        <v>25</v>
      </c>
      <c r="U10" s="101"/>
      <c r="V10" s="248"/>
      <c r="W10" s="30"/>
    </row>
    <row r="11" spans="1:23" ht="18" customHeight="1">
      <c r="A11" s="26"/>
      <c r="B11" s="256"/>
      <c r="C11" s="251"/>
      <c r="D11" s="92"/>
      <c r="E11" s="93"/>
      <c r="F11" s="109" t="s">
        <v>39</v>
      </c>
      <c r="G11" s="28" t="s">
        <v>19</v>
      </c>
      <c r="H11" s="28">
        <v>1</v>
      </c>
      <c r="I11" s="29">
        <f t="shared" si="0"/>
        <v>25</v>
      </c>
      <c r="J11" s="94"/>
      <c r="K11" s="253"/>
      <c r="L11" s="18"/>
      <c r="M11" s="256"/>
      <c r="N11" s="242"/>
      <c r="O11" s="93"/>
      <c r="P11" s="92"/>
      <c r="Q11" s="100" t="s">
        <v>40</v>
      </c>
      <c r="R11" s="28" t="s">
        <v>23</v>
      </c>
      <c r="S11" s="28">
        <v>1</v>
      </c>
      <c r="T11" s="29">
        <f t="shared" si="1"/>
        <v>25</v>
      </c>
      <c r="U11" s="101"/>
      <c r="V11" s="248"/>
      <c r="W11" s="30"/>
    </row>
    <row r="12" spans="1:23" ht="18" customHeight="1">
      <c r="A12" s="26"/>
      <c r="B12" s="256"/>
      <c r="C12" s="251"/>
      <c r="D12" s="92"/>
      <c r="E12" s="93"/>
      <c r="F12" s="50" t="s">
        <v>41</v>
      </c>
      <c r="G12" s="28" t="s">
        <v>42</v>
      </c>
      <c r="H12" s="28">
        <v>1</v>
      </c>
      <c r="I12" s="29">
        <f t="shared" si="0"/>
        <v>25</v>
      </c>
      <c r="J12" s="94"/>
      <c r="K12" s="253"/>
      <c r="L12" s="18"/>
      <c r="M12" s="256"/>
      <c r="N12" s="242"/>
      <c r="O12" s="93"/>
      <c r="P12" s="92"/>
      <c r="Q12" s="100" t="s">
        <v>43</v>
      </c>
      <c r="R12" s="28" t="s">
        <v>23</v>
      </c>
      <c r="S12" s="28">
        <v>1</v>
      </c>
      <c r="T12" s="29">
        <f t="shared" si="1"/>
        <v>25</v>
      </c>
      <c r="U12" s="101"/>
      <c r="V12" s="248"/>
      <c r="W12" s="30"/>
    </row>
    <row r="13" spans="1:23" ht="18" customHeight="1">
      <c r="A13" s="26"/>
      <c r="B13" s="256"/>
      <c r="C13" s="251"/>
      <c r="D13" s="92"/>
      <c r="E13" s="93"/>
      <c r="F13" s="50" t="s">
        <v>44</v>
      </c>
      <c r="G13" s="28" t="s">
        <v>45</v>
      </c>
      <c r="H13" s="28">
        <v>1</v>
      </c>
      <c r="I13" s="29">
        <f t="shared" si="0"/>
        <v>25</v>
      </c>
      <c r="J13" s="94"/>
      <c r="K13" s="253"/>
      <c r="L13" s="18"/>
      <c r="M13" s="256"/>
      <c r="N13" s="242"/>
      <c r="O13" s="93"/>
      <c r="P13" s="92" t="s">
        <v>46</v>
      </c>
      <c r="Q13" s="100" t="s">
        <v>47</v>
      </c>
      <c r="R13" s="28" t="s">
        <v>19</v>
      </c>
      <c r="S13" s="28">
        <v>2</v>
      </c>
      <c r="T13" s="29">
        <f t="shared" si="1"/>
        <v>50</v>
      </c>
      <c r="U13" s="101"/>
      <c r="V13" s="248"/>
      <c r="W13" s="30"/>
    </row>
    <row r="14" spans="1:23" ht="18" customHeight="1">
      <c r="A14" s="26"/>
      <c r="B14" s="256"/>
      <c r="C14" s="251"/>
      <c r="D14" s="92"/>
      <c r="E14" s="93"/>
      <c r="F14" s="52" t="s">
        <v>48</v>
      </c>
      <c r="G14" s="28" t="s">
        <v>49</v>
      </c>
      <c r="H14" s="28">
        <v>1</v>
      </c>
      <c r="I14" s="29">
        <f t="shared" si="0"/>
        <v>25</v>
      </c>
      <c r="J14" s="94"/>
      <c r="K14" s="253"/>
      <c r="L14" s="18"/>
      <c r="M14" s="256"/>
      <c r="N14" s="242"/>
      <c r="O14" s="93"/>
      <c r="P14" s="92"/>
      <c r="Q14" s="100" t="s">
        <v>50</v>
      </c>
      <c r="R14" s="28" t="s">
        <v>23</v>
      </c>
      <c r="S14" s="28">
        <v>1</v>
      </c>
      <c r="T14" s="29">
        <f t="shared" si="1"/>
        <v>25</v>
      </c>
      <c r="U14" s="101"/>
      <c r="V14" s="248"/>
      <c r="W14" s="30"/>
    </row>
    <row r="15" spans="1:23" ht="18" customHeight="1">
      <c r="A15" s="26"/>
      <c r="B15" s="256"/>
      <c r="C15" s="251"/>
      <c r="D15" s="92"/>
      <c r="E15" s="93"/>
      <c r="F15" s="110" t="s">
        <v>51</v>
      </c>
      <c r="G15" s="28"/>
      <c r="H15" s="28">
        <v>2</v>
      </c>
      <c r="I15" s="29">
        <f>H15*15</f>
        <v>30</v>
      </c>
      <c r="J15" s="94"/>
      <c r="K15" s="253"/>
      <c r="L15" s="18"/>
      <c r="M15" s="256"/>
      <c r="N15" s="242"/>
      <c r="O15" s="93"/>
      <c r="P15" s="92"/>
      <c r="Q15" s="100" t="s">
        <v>52</v>
      </c>
      <c r="R15" s="28" t="s">
        <v>23</v>
      </c>
      <c r="S15" s="28">
        <v>1</v>
      </c>
      <c r="T15" s="29">
        <f t="shared" si="1"/>
        <v>25</v>
      </c>
      <c r="U15" s="101"/>
      <c r="V15" s="248"/>
      <c r="W15" s="30"/>
    </row>
    <row r="16" spans="1:23" ht="18" customHeight="1">
      <c r="A16" s="26"/>
      <c r="B16" s="256"/>
      <c r="C16" s="251"/>
      <c r="D16" s="92"/>
      <c r="E16" s="93"/>
      <c r="F16" s="110" t="s">
        <v>53</v>
      </c>
      <c r="G16" s="28"/>
      <c r="H16" s="28">
        <v>2</v>
      </c>
      <c r="I16" s="29">
        <f>H16*15</f>
        <v>30</v>
      </c>
      <c r="J16" s="94"/>
      <c r="K16" s="253"/>
      <c r="L16" s="18"/>
      <c r="M16" s="256"/>
      <c r="N16" s="242"/>
      <c r="O16" s="93"/>
      <c r="P16" s="92"/>
      <c r="Q16" s="34" t="s">
        <v>54</v>
      </c>
      <c r="R16" s="28"/>
      <c r="S16" s="28">
        <v>2</v>
      </c>
      <c r="T16" s="29">
        <f>S16*15</f>
        <v>30</v>
      </c>
      <c r="U16" s="101"/>
      <c r="V16" s="248"/>
      <c r="W16" s="30"/>
    </row>
    <row r="17" spans="1:23" ht="18" customHeight="1">
      <c r="A17" s="26"/>
      <c r="B17" s="256"/>
      <c r="C17" s="251"/>
      <c r="D17" s="92"/>
      <c r="E17" s="93"/>
      <c r="F17" s="110" t="s">
        <v>55</v>
      </c>
      <c r="G17" s="28"/>
      <c r="H17" s="28">
        <v>2</v>
      </c>
      <c r="I17" s="29">
        <f>H17*15</f>
        <v>30</v>
      </c>
      <c r="J17" s="94"/>
      <c r="K17" s="253"/>
      <c r="L17" s="18"/>
      <c r="M17" s="256"/>
      <c r="N17" s="243"/>
      <c r="O17" s="111"/>
      <c r="P17" s="112" t="s">
        <v>34</v>
      </c>
      <c r="Q17" s="113" t="s">
        <v>56</v>
      </c>
      <c r="R17" s="114"/>
      <c r="S17" s="114">
        <v>2</v>
      </c>
      <c r="T17" s="29">
        <f>S17*15</f>
        <v>30</v>
      </c>
      <c r="U17" s="31"/>
      <c r="V17" s="248"/>
      <c r="W17" s="30"/>
    </row>
    <row r="18" spans="1:23" ht="18" customHeight="1">
      <c r="A18" s="26"/>
      <c r="B18" s="256"/>
      <c r="C18" s="252"/>
      <c r="D18" s="115"/>
      <c r="E18" s="116"/>
      <c r="F18" s="117" t="s">
        <v>57</v>
      </c>
      <c r="G18" s="42"/>
      <c r="H18" s="42">
        <v>2</v>
      </c>
      <c r="I18" s="118">
        <f>H18*15</f>
        <v>30</v>
      </c>
      <c r="J18" s="119"/>
      <c r="K18" s="254"/>
      <c r="L18" s="18"/>
      <c r="M18" s="256"/>
      <c r="N18" s="244" t="s">
        <v>58</v>
      </c>
      <c r="O18" s="95"/>
      <c r="P18" s="96"/>
      <c r="Q18" s="97" t="s">
        <v>59</v>
      </c>
      <c r="R18" s="33" t="s">
        <v>19</v>
      </c>
      <c r="S18" s="33">
        <v>1</v>
      </c>
      <c r="T18" s="24">
        <f>S18*30*50/60</f>
        <v>25</v>
      </c>
      <c r="U18" s="101"/>
      <c r="V18" s="248"/>
      <c r="W18" s="30"/>
    </row>
    <row r="19" spans="1:23" ht="18" customHeight="1">
      <c r="A19" s="26"/>
      <c r="B19" s="256"/>
      <c r="C19" s="258" t="s">
        <v>60</v>
      </c>
      <c r="D19" s="85"/>
      <c r="E19" s="120"/>
      <c r="F19" s="121" t="s">
        <v>61</v>
      </c>
      <c r="G19" s="23">
        <v>4</v>
      </c>
      <c r="H19" s="23">
        <v>1</v>
      </c>
      <c r="I19" s="24">
        <f>H19*30*50/60</f>
        <v>25</v>
      </c>
      <c r="J19" s="122"/>
      <c r="K19" s="247" t="str">
        <f>IF(COUNTIF(D23:D25,"○")=3,"OK","NG")</f>
        <v>NG</v>
      </c>
      <c r="L19" s="123"/>
      <c r="M19" s="256"/>
      <c r="N19" s="266"/>
      <c r="O19" s="93"/>
      <c r="P19" s="92"/>
      <c r="Q19" s="100" t="s">
        <v>62</v>
      </c>
      <c r="R19" s="28" t="s">
        <v>23</v>
      </c>
      <c r="S19" s="28">
        <v>2</v>
      </c>
      <c r="T19" s="29">
        <f>S19*30*50/60</f>
        <v>50</v>
      </c>
      <c r="U19" s="101"/>
      <c r="V19" s="248"/>
      <c r="W19" s="30"/>
    </row>
    <row r="20" spans="1:23" ht="18" customHeight="1">
      <c r="A20" s="26"/>
      <c r="B20" s="256"/>
      <c r="C20" s="259"/>
      <c r="D20" s="92"/>
      <c r="E20" s="93"/>
      <c r="F20" s="98" t="s">
        <v>63</v>
      </c>
      <c r="G20" s="28">
        <v>4</v>
      </c>
      <c r="H20" s="28">
        <v>1</v>
      </c>
      <c r="I20" s="29">
        <f>H20*30*50/60</f>
        <v>25</v>
      </c>
      <c r="J20" s="81"/>
      <c r="K20" s="253"/>
      <c r="L20" s="123"/>
      <c r="M20" s="256"/>
      <c r="N20" s="266"/>
      <c r="O20" s="93"/>
      <c r="P20" s="92"/>
      <c r="Q20" s="100" t="s">
        <v>64</v>
      </c>
      <c r="R20" s="28" t="s">
        <v>23</v>
      </c>
      <c r="S20" s="28">
        <v>2</v>
      </c>
      <c r="T20" s="29">
        <f>S20*30*50/60</f>
        <v>50</v>
      </c>
      <c r="U20" s="101"/>
      <c r="V20" s="248"/>
      <c r="W20" s="30"/>
    </row>
    <row r="21" spans="1:23" ht="18" customHeight="1">
      <c r="A21" s="26"/>
      <c r="B21" s="256"/>
      <c r="C21" s="259"/>
      <c r="D21" s="235"/>
      <c r="E21" s="120"/>
      <c r="F21" s="124" t="s">
        <v>65</v>
      </c>
      <c r="G21" s="46" t="s">
        <v>66</v>
      </c>
      <c r="H21" s="46">
        <v>1</v>
      </c>
      <c r="I21" s="29">
        <f>H21*30*50/60</f>
        <v>25</v>
      </c>
      <c r="J21" s="81"/>
      <c r="K21" s="253"/>
      <c r="L21" s="123"/>
      <c r="M21" s="256"/>
      <c r="N21" s="266"/>
      <c r="O21" s="93"/>
      <c r="P21" s="92"/>
      <c r="Q21" s="34" t="s">
        <v>67</v>
      </c>
      <c r="R21" s="28"/>
      <c r="S21" s="28">
        <v>2</v>
      </c>
      <c r="T21" s="29">
        <f t="shared" ref="T21:T25" si="2">S21*15</f>
        <v>30</v>
      </c>
      <c r="U21" s="101"/>
      <c r="V21" s="248"/>
      <c r="W21" s="30"/>
    </row>
    <row r="22" spans="1:23" ht="18" customHeight="1">
      <c r="A22" s="26"/>
      <c r="B22" s="256"/>
      <c r="C22" s="259"/>
      <c r="D22" s="235"/>
      <c r="E22" s="93"/>
      <c r="F22" s="109" t="s">
        <v>65</v>
      </c>
      <c r="G22" s="28" t="s">
        <v>23</v>
      </c>
      <c r="H22" s="28">
        <v>1</v>
      </c>
      <c r="I22" s="29">
        <f>H22*30*50/60</f>
        <v>25</v>
      </c>
      <c r="J22" s="81"/>
      <c r="K22" s="253"/>
      <c r="L22" s="123"/>
      <c r="M22" s="256"/>
      <c r="N22" s="266"/>
      <c r="O22" s="93"/>
      <c r="P22" s="92"/>
      <c r="Q22" s="34" t="s">
        <v>68</v>
      </c>
      <c r="R22" s="28"/>
      <c r="S22" s="28">
        <v>2</v>
      </c>
      <c r="T22" s="29">
        <f t="shared" si="2"/>
        <v>30</v>
      </c>
      <c r="U22" s="101"/>
      <c r="V22" s="248"/>
      <c r="W22" s="30"/>
    </row>
    <row r="23" spans="1:23" ht="18" customHeight="1">
      <c r="A23" s="26"/>
      <c r="B23" s="256"/>
      <c r="C23" s="259"/>
      <c r="D23" s="92"/>
      <c r="E23" s="93" t="s">
        <v>69</v>
      </c>
      <c r="F23" s="110" t="s">
        <v>70</v>
      </c>
      <c r="G23" s="28"/>
      <c r="H23" s="28">
        <v>2</v>
      </c>
      <c r="I23" s="29">
        <f>H23*15</f>
        <v>30</v>
      </c>
      <c r="J23" s="125" t="s">
        <v>71</v>
      </c>
      <c r="K23" s="253"/>
      <c r="L23" s="123"/>
      <c r="M23" s="256"/>
      <c r="N23" s="266"/>
      <c r="O23" s="93"/>
      <c r="P23" s="92"/>
      <c r="Q23" s="34" t="s">
        <v>72</v>
      </c>
      <c r="R23" s="28"/>
      <c r="S23" s="28">
        <v>2</v>
      </c>
      <c r="T23" s="29">
        <f t="shared" si="2"/>
        <v>30</v>
      </c>
      <c r="U23" s="101"/>
      <c r="V23" s="248"/>
      <c r="W23" s="30"/>
    </row>
    <row r="24" spans="1:23" ht="18" customHeight="1">
      <c r="A24" s="26"/>
      <c r="B24" s="256"/>
      <c r="C24" s="259"/>
      <c r="D24" s="92"/>
      <c r="E24" s="93" t="s">
        <v>69</v>
      </c>
      <c r="F24" s="110" t="s">
        <v>73</v>
      </c>
      <c r="G24" s="28"/>
      <c r="H24" s="28">
        <v>2</v>
      </c>
      <c r="I24" s="29">
        <f>H24*15</f>
        <v>30</v>
      </c>
      <c r="J24" s="126" t="s">
        <v>74</v>
      </c>
      <c r="K24" s="253"/>
      <c r="L24" s="123"/>
      <c r="M24" s="256"/>
      <c r="N24" s="266"/>
      <c r="O24" s="93"/>
      <c r="P24" s="92"/>
      <c r="Q24" s="34" t="s">
        <v>75</v>
      </c>
      <c r="R24" s="28"/>
      <c r="S24" s="28">
        <v>2</v>
      </c>
      <c r="T24" s="29">
        <f t="shared" si="2"/>
        <v>30</v>
      </c>
      <c r="U24" s="101"/>
      <c r="V24" s="248"/>
      <c r="W24" s="30"/>
    </row>
    <row r="25" spans="1:23" ht="18" customHeight="1">
      <c r="A25" s="26"/>
      <c r="B25" s="256"/>
      <c r="C25" s="260"/>
      <c r="D25" s="115"/>
      <c r="E25" s="116" t="s">
        <v>69</v>
      </c>
      <c r="F25" s="127" t="s">
        <v>76</v>
      </c>
      <c r="G25" s="108"/>
      <c r="H25" s="108">
        <v>2</v>
      </c>
      <c r="I25" s="44">
        <f>H25*15</f>
        <v>30</v>
      </c>
      <c r="J25" s="125" t="s">
        <v>77</v>
      </c>
      <c r="K25" s="254"/>
      <c r="L25" s="123"/>
      <c r="M25" s="256"/>
      <c r="N25" s="266"/>
      <c r="O25" s="93"/>
      <c r="P25" s="92"/>
      <c r="Q25" s="34" t="s">
        <v>78</v>
      </c>
      <c r="R25" s="28"/>
      <c r="S25" s="28">
        <v>2</v>
      </c>
      <c r="T25" s="29">
        <f t="shared" si="2"/>
        <v>30</v>
      </c>
      <c r="U25" s="101"/>
      <c r="V25" s="248"/>
      <c r="W25" s="30"/>
    </row>
    <row r="26" spans="1:23" ht="18" customHeight="1">
      <c r="A26" s="26"/>
      <c r="B26" s="256"/>
      <c r="C26" s="306" t="s">
        <v>79</v>
      </c>
      <c r="D26" s="307"/>
      <c r="E26" s="307"/>
      <c r="F26" s="307"/>
      <c r="G26" s="307"/>
      <c r="H26" s="307"/>
      <c r="I26" s="307"/>
      <c r="J26" s="307"/>
      <c r="K26" s="308"/>
      <c r="L26" s="123"/>
      <c r="M26" s="256"/>
      <c r="N26" s="266"/>
      <c r="O26" s="234"/>
      <c r="P26" s="92"/>
      <c r="Q26" s="34" t="s">
        <v>80</v>
      </c>
      <c r="R26" s="28"/>
      <c r="S26" s="28">
        <v>2</v>
      </c>
      <c r="T26" s="29">
        <f>S26*15</f>
        <v>30</v>
      </c>
      <c r="U26" s="101"/>
      <c r="V26" s="248"/>
      <c r="W26" s="30"/>
    </row>
    <row r="27" spans="1:23" ht="18" customHeight="1">
      <c r="A27" s="26"/>
      <c r="B27" s="256"/>
      <c r="C27" s="250" t="s">
        <v>81</v>
      </c>
      <c r="D27" s="85"/>
      <c r="E27" s="95"/>
      <c r="F27" s="128" t="s">
        <v>82</v>
      </c>
      <c r="G27" s="33" t="s">
        <v>19</v>
      </c>
      <c r="H27" s="33">
        <v>1</v>
      </c>
      <c r="I27" s="24">
        <f>H27*30*50/60</f>
        <v>25</v>
      </c>
      <c r="J27" s="122"/>
      <c r="K27" s="263" t="str">
        <f>IF(AND(COUNTIF(D27:D31,"○")&gt;=1,COUNTIF(D32:D38,"○")&gt;=1,COUNTIF(D39:D46,"○")&gt;=1,COUNTIF(D47:D55,"○")&gt;=1,COUNTIF(D56:D60,"○")&gt;=1,COUNTIF(D27:D60,"○")&gt;=6),"OK","NG")</f>
        <v>NG</v>
      </c>
      <c r="L27" s="123"/>
      <c r="M27" s="256"/>
      <c r="N27" s="266"/>
      <c r="O27" s="93"/>
      <c r="P27" s="92" t="s">
        <v>34</v>
      </c>
      <c r="Q27" s="34" t="s">
        <v>83</v>
      </c>
      <c r="R27" s="28"/>
      <c r="S27" s="28">
        <v>2</v>
      </c>
      <c r="T27" s="29">
        <f t="shared" ref="T27:T28" si="3">S27*15</f>
        <v>30</v>
      </c>
      <c r="U27" s="101"/>
      <c r="V27" s="248"/>
      <c r="W27" s="30"/>
    </row>
    <row r="28" spans="1:23" ht="18" customHeight="1">
      <c r="A28" s="26"/>
      <c r="B28" s="256"/>
      <c r="C28" s="261"/>
      <c r="D28" s="93"/>
      <c r="E28" s="93"/>
      <c r="F28" s="50" t="s">
        <v>84</v>
      </c>
      <c r="G28" s="28" t="s">
        <v>42</v>
      </c>
      <c r="H28" s="28">
        <v>2</v>
      </c>
      <c r="I28" s="29">
        <f>H28*30*50/60</f>
        <v>50</v>
      </c>
      <c r="J28" s="129" t="s">
        <v>85</v>
      </c>
      <c r="K28" s="264"/>
      <c r="L28" s="123"/>
      <c r="M28" s="256"/>
      <c r="N28" s="267"/>
      <c r="O28" s="111"/>
      <c r="P28" s="112" t="s">
        <v>34</v>
      </c>
      <c r="Q28" s="113" t="s">
        <v>86</v>
      </c>
      <c r="R28" s="42"/>
      <c r="S28" s="42">
        <v>2</v>
      </c>
      <c r="T28" s="118">
        <f t="shared" si="3"/>
        <v>30</v>
      </c>
      <c r="U28" s="101"/>
      <c r="V28" s="248"/>
      <c r="W28" s="30"/>
    </row>
    <row r="29" spans="1:23" ht="18" customHeight="1">
      <c r="A29" s="26"/>
      <c r="B29" s="256"/>
      <c r="C29" s="261"/>
      <c r="D29" s="93"/>
      <c r="E29" s="55" t="s">
        <v>46</v>
      </c>
      <c r="F29" s="130" t="s">
        <v>87</v>
      </c>
      <c r="G29" s="28" t="s">
        <v>66</v>
      </c>
      <c r="H29" s="28">
        <v>2</v>
      </c>
      <c r="I29" s="29">
        <f>H29*30*50/60</f>
        <v>50</v>
      </c>
      <c r="J29" s="129" t="s">
        <v>88</v>
      </c>
      <c r="K29" s="264"/>
      <c r="L29" s="131"/>
      <c r="M29" s="256"/>
      <c r="N29" s="244" t="s">
        <v>89</v>
      </c>
      <c r="O29" s="95"/>
      <c r="P29" s="85"/>
      <c r="Q29" s="32" t="s">
        <v>90</v>
      </c>
      <c r="R29" s="33" t="s">
        <v>19</v>
      </c>
      <c r="S29" s="33">
        <v>2</v>
      </c>
      <c r="T29" s="24">
        <f>S29*30*50/60</f>
        <v>50</v>
      </c>
      <c r="U29" s="101" t="s">
        <v>91</v>
      </c>
      <c r="V29" s="248"/>
      <c r="W29" s="30"/>
    </row>
    <row r="30" spans="1:23" ht="18" customHeight="1">
      <c r="A30" s="26"/>
      <c r="B30" s="256"/>
      <c r="C30" s="261"/>
      <c r="D30" s="93"/>
      <c r="E30" s="93"/>
      <c r="F30" s="34" t="s">
        <v>92</v>
      </c>
      <c r="G30" s="28"/>
      <c r="H30" s="28">
        <v>2</v>
      </c>
      <c r="I30" s="29">
        <f>H30*15</f>
        <v>30</v>
      </c>
      <c r="J30" s="129"/>
      <c r="K30" s="264"/>
      <c r="L30" s="18"/>
      <c r="M30" s="256"/>
      <c r="N30" s="246"/>
      <c r="O30" s="111"/>
      <c r="P30" s="106" t="s">
        <v>34</v>
      </c>
      <c r="Q30" s="107" t="s">
        <v>93</v>
      </c>
      <c r="R30" s="46"/>
      <c r="S30" s="46">
        <v>2</v>
      </c>
      <c r="T30" s="118">
        <f>S30*15</f>
        <v>30</v>
      </c>
      <c r="U30" s="101"/>
      <c r="V30" s="249"/>
      <c r="W30" s="30"/>
    </row>
    <row r="31" spans="1:23" ht="18" customHeight="1">
      <c r="A31" s="26"/>
      <c r="B31" s="256"/>
      <c r="C31" s="262"/>
      <c r="D31" s="111"/>
      <c r="E31" s="116"/>
      <c r="F31" s="117" t="s">
        <v>97</v>
      </c>
      <c r="G31" s="42"/>
      <c r="H31" s="42">
        <v>2</v>
      </c>
      <c r="I31" s="118">
        <f>H31*15</f>
        <v>30</v>
      </c>
      <c r="J31" s="129"/>
      <c r="K31" s="264"/>
      <c r="L31" s="18"/>
      <c r="M31" s="256"/>
      <c r="N31" s="132" t="s">
        <v>94</v>
      </c>
      <c r="O31" s="95"/>
      <c r="P31" s="96"/>
      <c r="Q31" s="97" t="s">
        <v>95</v>
      </c>
      <c r="R31" s="33" t="s">
        <v>19</v>
      </c>
      <c r="S31" s="33">
        <v>2</v>
      </c>
      <c r="T31" s="24">
        <f>S31*30*50/60</f>
        <v>50</v>
      </c>
      <c r="U31" s="35" t="s">
        <v>96</v>
      </c>
      <c r="V31" s="247" t="str">
        <f>IF(COUNTIF(O31:O32,"○")&gt;=1,"OK","NG")</f>
        <v>NG</v>
      </c>
      <c r="W31" s="30"/>
    </row>
    <row r="32" spans="1:23" ht="18" customHeight="1">
      <c r="A32" s="26"/>
      <c r="B32" s="256"/>
      <c r="C32" s="250" t="s">
        <v>100</v>
      </c>
      <c r="D32" s="95"/>
      <c r="E32" s="120"/>
      <c r="F32" s="135" t="s">
        <v>101</v>
      </c>
      <c r="G32" s="108" t="s">
        <v>19</v>
      </c>
      <c r="H32" s="108">
        <v>1</v>
      </c>
      <c r="I32" s="24">
        <f t="shared" ref="I32" si="4">H32*30*50/60</f>
        <v>25</v>
      </c>
      <c r="J32" s="103"/>
      <c r="K32" s="264"/>
      <c r="L32" s="18"/>
      <c r="M32" s="256"/>
      <c r="N32" s="133"/>
      <c r="O32" s="111"/>
      <c r="P32" s="115" t="s">
        <v>69</v>
      </c>
      <c r="Q32" s="134" t="s">
        <v>98</v>
      </c>
      <c r="R32" s="114"/>
      <c r="S32" s="114">
        <v>2</v>
      </c>
      <c r="T32" s="118">
        <f>S32*30</f>
        <v>60</v>
      </c>
      <c r="U32" s="36" t="s">
        <v>99</v>
      </c>
      <c r="V32" s="254"/>
      <c r="W32" s="30"/>
    </row>
    <row r="33" spans="1:23" ht="18" customHeight="1">
      <c r="A33" s="26"/>
      <c r="B33" s="256"/>
      <c r="C33" s="261"/>
      <c r="D33" s="93"/>
      <c r="E33" s="93"/>
      <c r="F33" s="50" t="s">
        <v>105</v>
      </c>
      <c r="G33" s="28" t="s">
        <v>42</v>
      </c>
      <c r="H33" s="28">
        <v>2</v>
      </c>
      <c r="I33" s="29">
        <f>H33*30*50/60</f>
        <v>50</v>
      </c>
      <c r="J33" s="103"/>
      <c r="K33" s="264"/>
      <c r="L33" s="18"/>
      <c r="M33" s="256"/>
      <c r="N33" s="136" t="s">
        <v>102</v>
      </c>
      <c r="O33" s="137"/>
      <c r="P33" s="55" t="s">
        <v>69</v>
      </c>
      <c r="Q33" s="138" t="s">
        <v>103</v>
      </c>
      <c r="R33" s="46"/>
      <c r="S33" s="46">
        <v>2</v>
      </c>
      <c r="T33" s="47">
        <f>S33*30</f>
        <v>60</v>
      </c>
      <c r="U33" s="101" t="s">
        <v>104</v>
      </c>
      <c r="V33" s="253" t="str">
        <f>IF(COUNTIF(O33,"○")=1,"OK","NG")</f>
        <v>NG</v>
      </c>
      <c r="W33" s="30"/>
    </row>
    <row r="34" spans="1:23" ht="18" customHeight="1">
      <c r="A34" s="26"/>
      <c r="B34" s="256"/>
      <c r="C34" s="261"/>
      <c r="D34" s="93"/>
      <c r="E34" s="93"/>
      <c r="F34" s="50" t="s">
        <v>107</v>
      </c>
      <c r="G34" s="28" t="s">
        <v>45</v>
      </c>
      <c r="H34" s="28">
        <v>2</v>
      </c>
      <c r="I34" s="29">
        <f>H34*30*50/60</f>
        <v>50</v>
      </c>
      <c r="J34" s="103"/>
      <c r="K34" s="264"/>
      <c r="L34" s="18"/>
      <c r="M34" s="256"/>
      <c r="N34" s="231" t="s">
        <v>106</v>
      </c>
      <c r="O34" s="93"/>
      <c r="P34" s="92"/>
      <c r="Q34" s="139"/>
      <c r="R34" s="28"/>
      <c r="S34" s="28"/>
      <c r="T34" s="140"/>
      <c r="U34" s="101"/>
      <c r="V34" s="253"/>
      <c r="W34" s="30"/>
    </row>
    <row r="35" spans="1:23" ht="18" customHeight="1">
      <c r="A35" s="26"/>
      <c r="B35" s="256"/>
      <c r="C35" s="261"/>
      <c r="D35" s="93"/>
      <c r="E35" s="93"/>
      <c r="F35" s="50" t="s">
        <v>109</v>
      </c>
      <c r="G35" s="28" t="s">
        <v>45</v>
      </c>
      <c r="H35" s="28">
        <v>2</v>
      </c>
      <c r="I35" s="29">
        <f>H35*30*50/60</f>
        <v>50</v>
      </c>
      <c r="J35" s="129"/>
      <c r="K35" s="264"/>
      <c r="L35" s="18"/>
      <c r="M35" s="256"/>
      <c r="N35" s="133" t="s">
        <v>108</v>
      </c>
      <c r="O35" s="141"/>
      <c r="P35" s="142"/>
      <c r="Q35" s="143"/>
      <c r="R35" s="42"/>
      <c r="S35" s="42"/>
      <c r="T35" s="118"/>
      <c r="U35" s="36"/>
      <c r="V35" s="254"/>
      <c r="W35" s="30"/>
    </row>
    <row r="36" spans="1:23" ht="18" customHeight="1">
      <c r="A36" s="26"/>
      <c r="B36" s="256"/>
      <c r="C36" s="261"/>
      <c r="D36" s="93"/>
      <c r="E36" s="93"/>
      <c r="F36" s="34" t="s">
        <v>110</v>
      </c>
      <c r="G36" s="28"/>
      <c r="H36" s="144">
        <v>2</v>
      </c>
      <c r="I36" s="29">
        <f>H36*15</f>
        <v>30</v>
      </c>
      <c r="J36" s="129"/>
      <c r="K36" s="264"/>
      <c r="L36" s="18"/>
      <c r="M36" s="256"/>
      <c r="N36" s="31"/>
      <c r="O36" s="31"/>
      <c r="P36" s="31"/>
      <c r="Q36" s="81"/>
      <c r="R36" s="37"/>
      <c r="S36" s="37"/>
      <c r="T36" s="37"/>
      <c r="U36" s="31"/>
      <c r="V36" s="37"/>
      <c r="W36" s="30"/>
    </row>
    <row r="37" spans="1:23" ht="18" customHeight="1">
      <c r="A37" s="38"/>
      <c r="B37" s="256"/>
      <c r="C37" s="261"/>
      <c r="D37" s="93"/>
      <c r="E37" s="92"/>
      <c r="F37" s="34" t="s">
        <v>112</v>
      </c>
      <c r="G37" s="28"/>
      <c r="H37" s="28">
        <v>2</v>
      </c>
      <c r="I37" s="29">
        <f>H37*15</f>
        <v>30</v>
      </c>
      <c r="J37" s="104"/>
      <c r="K37" s="264"/>
      <c r="L37" s="131"/>
      <c r="M37" s="256"/>
      <c r="N37" s="88" t="s">
        <v>111</v>
      </c>
      <c r="O37" s="89"/>
      <c r="P37" s="89"/>
      <c r="Q37" s="145"/>
      <c r="R37" s="90"/>
      <c r="S37" s="90"/>
      <c r="T37" s="90"/>
      <c r="U37" s="89"/>
      <c r="V37" s="91"/>
      <c r="W37" s="39"/>
    </row>
    <row r="38" spans="1:23" ht="18" customHeight="1">
      <c r="A38" s="21"/>
      <c r="B38" s="256"/>
      <c r="C38" s="262"/>
      <c r="D38" s="116"/>
      <c r="E38" s="116" t="s">
        <v>115</v>
      </c>
      <c r="F38" s="41" t="s">
        <v>116</v>
      </c>
      <c r="G38" s="42"/>
      <c r="H38" s="42">
        <v>2</v>
      </c>
      <c r="I38" s="43">
        <f>H38*15</f>
        <v>30</v>
      </c>
      <c r="J38" s="129"/>
      <c r="K38" s="264"/>
      <c r="L38" s="131"/>
      <c r="M38" s="256"/>
      <c r="N38" s="250" t="s">
        <v>113</v>
      </c>
      <c r="O38" s="95"/>
      <c r="P38" s="85"/>
      <c r="Q38" s="146" t="s">
        <v>114</v>
      </c>
      <c r="R38" s="23" t="s">
        <v>42</v>
      </c>
      <c r="S38" s="23">
        <v>2</v>
      </c>
      <c r="T38" s="24">
        <f>S38*30*50/60</f>
        <v>50</v>
      </c>
      <c r="U38" s="35"/>
      <c r="V38" s="247" t="str">
        <f>IF(AND(COUNTIF(O38:O45,"○")&gt;=1,COUNTIF(O46:O51,"○")&gt;=1,COUNTIF(O52:O57,"○")&gt;=1,COUNTIF(O38:O57,"○")&gt;=10,COUNTA(O45,O51,O56,O57)&gt;=2),"OK","NG")</f>
        <v>NG</v>
      </c>
      <c r="W38" s="25"/>
    </row>
    <row r="39" spans="1:23" ht="18" customHeight="1">
      <c r="A39" s="26"/>
      <c r="B39" s="256"/>
      <c r="C39" s="250" t="s">
        <v>118</v>
      </c>
      <c r="D39" s="137"/>
      <c r="E39" s="106"/>
      <c r="F39" s="147" t="s">
        <v>119</v>
      </c>
      <c r="G39" s="108" t="s">
        <v>19</v>
      </c>
      <c r="H39" s="108">
        <v>1</v>
      </c>
      <c r="I39" s="47">
        <f t="shared" ref="I39:I43" si="5">H39*30*50/60</f>
        <v>25</v>
      </c>
      <c r="J39" s="129"/>
      <c r="K39" s="264"/>
      <c r="L39" s="131"/>
      <c r="M39" s="256"/>
      <c r="N39" s="261"/>
      <c r="O39" s="93"/>
      <c r="P39" s="92"/>
      <c r="Q39" s="51" t="s">
        <v>117</v>
      </c>
      <c r="R39" s="28" t="s">
        <v>42</v>
      </c>
      <c r="S39" s="28">
        <v>2</v>
      </c>
      <c r="T39" s="29">
        <f>S39*30*50/60</f>
        <v>50</v>
      </c>
      <c r="U39" s="101" t="s">
        <v>85</v>
      </c>
      <c r="V39" s="253"/>
      <c r="W39" s="30"/>
    </row>
    <row r="40" spans="1:23" ht="18" customHeight="1">
      <c r="A40" s="26"/>
      <c r="B40" s="256"/>
      <c r="C40" s="261"/>
      <c r="D40" s="93"/>
      <c r="E40" s="92"/>
      <c r="F40" s="100" t="s">
        <v>122</v>
      </c>
      <c r="G40" s="28" t="s">
        <v>23</v>
      </c>
      <c r="H40" s="28">
        <v>1</v>
      </c>
      <c r="I40" s="29">
        <f t="shared" si="5"/>
        <v>25</v>
      </c>
      <c r="J40" s="129"/>
      <c r="K40" s="264"/>
      <c r="L40" s="131"/>
      <c r="M40" s="256"/>
      <c r="N40" s="261"/>
      <c r="O40" s="93"/>
      <c r="P40" s="92"/>
      <c r="Q40" s="51" t="s">
        <v>120</v>
      </c>
      <c r="R40" s="28" t="s">
        <v>42</v>
      </c>
      <c r="S40" s="28">
        <v>1</v>
      </c>
      <c r="T40" s="29">
        <f>S40*30*50/60</f>
        <v>25</v>
      </c>
      <c r="U40" s="101" t="s">
        <v>121</v>
      </c>
      <c r="V40" s="253"/>
      <c r="W40" s="30"/>
    </row>
    <row r="41" spans="1:23" ht="18" customHeight="1">
      <c r="A41" s="26"/>
      <c r="B41" s="256"/>
      <c r="C41" s="261"/>
      <c r="D41" s="93"/>
      <c r="E41" s="92"/>
      <c r="F41" s="130" t="s">
        <v>124</v>
      </c>
      <c r="G41" s="28" t="s">
        <v>66</v>
      </c>
      <c r="H41" s="28">
        <v>1</v>
      </c>
      <c r="I41" s="29">
        <f t="shared" si="5"/>
        <v>25</v>
      </c>
      <c r="J41" s="129"/>
      <c r="K41" s="264"/>
      <c r="L41" s="131"/>
      <c r="M41" s="256"/>
      <c r="N41" s="261"/>
      <c r="O41" s="93"/>
      <c r="P41" s="92"/>
      <c r="Q41" s="51" t="s">
        <v>123</v>
      </c>
      <c r="R41" s="28" t="s">
        <v>45</v>
      </c>
      <c r="S41" s="28">
        <v>1</v>
      </c>
      <c r="T41" s="29">
        <f>S41*30*50/60</f>
        <v>25</v>
      </c>
      <c r="U41" s="101" t="s">
        <v>30</v>
      </c>
      <c r="V41" s="253"/>
      <c r="W41" s="30"/>
    </row>
    <row r="42" spans="1:23" ht="18" customHeight="1">
      <c r="A42" s="26"/>
      <c r="B42" s="256"/>
      <c r="C42" s="261"/>
      <c r="D42" s="93"/>
      <c r="E42" s="92"/>
      <c r="F42" s="130" t="s">
        <v>126</v>
      </c>
      <c r="G42" s="28" t="s">
        <v>49</v>
      </c>
      <c r="H42" s="28">
        <v>1</v>
      </c>
      <c r="I42" s="29">
        <f t="shared" si="5"/>
        <v>25</v>
      </c>
      <c r="J42" s="129"/>
      <c r="K42" s="264"/>
      <c r="L42" s="18"/>
      <c r="M42" s="256"/>
      <c r="N42" s="261"/>
      <c r="O42" s="93"/>
      <c r="P42" s="92"/>
      <c r="Q42" s="51" t="s">
        <v>125</v>
      </c>
      <c r="R42" s="28" t="s">
        <v>45</v>
      </c>
      <c r="S42" s="28">
        <v>2</v>
      </c>
      <c r="T42" s="29">
        <f>S42*30*50/60</f>
        <v>50</v>
      </c>
      <c r="U42" s="104"/>
      <c r="V42" s="253"/>
      <c r="W42" s="30"/>
    </row>
    <row r="43" spans="1:23" ht="18" customHeight="1">
      <c r="A43" s="26"/>
      <c r="B43" s="256"/>
      <c r="C43" s="261"/>
      <c r="D43" s="93"/>
      <c r="E43" s="92"/>
      <c r="F43" s="130" t="s">
        <v>128</v>
      </c>
      <c r="G43" s="28" t="s">
        <v>49</v>
      </c>
      <c r="H43" s="28">
        <v>1</v>
      </c>
      <c r="I43" s="29">
        <f t="shared" si="5"/>
        <v>25</v>
      </c>
      <c r="J43" s="129"/>
      <c r="K43" s="264"/>
      <c r="L43" s="18"/>
      <c r="M43" s="256"/>
      <c r="N43" s="261"/>
      <c r="O43" s="93"/>
      <c r="P43" s="93"/>
      <c r="Q43" s="148" t="s">
        <v>127</v>
      </c>
      <c r="R43" s="28"/>
      <c r="S43" s="28">
        <v>2</v>
      </c>
      <c r="T43" s="29">
        <f>S43*15</f>
        <v>30</v>
      </c>
      <c r="U43" s="101"/>
      <c r="V43" s="253"/>
      <c r="W43" s="30"/>
    </row>
    <row r="44" spans="1:23" ht="18" customHeight="1">
      <c r="A44" s="26"/>
      <c r="B44" s="256"/>
      <c r="C44" s="261"/>
      <c r="D44" s="93"/>
      <c r="E44" s="150"/>
      <c r="F44" s="34" t="s">
        <v>130</v>
      </c>
      <c r="G44" s="28"/>
      <c r="H44" s="28">
        <v>2</v>
      </c>
      <c r="I44" s="29">
        <f>H44*15</f>
        <v>30</v>
      </c>
      <c r="J44" s="129"/>
      <c r="K44" s="264"/>
      <c r="L44" s="18"/>
      <c r="M44" s="256"/>
      <c r="N44" s="261"/>
      <c r="O44" s="234"/>
      <c r="P44" s="93"/>
      <c r="Q44" s="149" t="s">
        <v>129</v>
      </c>
      <c r="R44" s="28"/>
      <c r="S44" s="28">
        <v>2</v>
      </c>
      <c r="T44" s="29">
        <f>S44*15</f>
        <v>30</v>
      </c>
      <c r="U44" s="101"/>
      <c r="V44" s="253"/>
      <c r="W44" s="30"/>
    </row>
    <row r="45" spans="1:23" ht="18" customHeight="1">
      <c r="A45" s="26"/>
      <c r="B45" s="256"/>
      <c r="C45" s="261"/>
      <c r="D45" s="105"/>
      <c r="E45" s="92"/>
      <c r="F45" s="34" t="s">
        <v>132</v>
      </c>
      <c r="G45" s="28"/>
      <c r="H45" s="28">
        <v>2</v>
      </c>
      <c r="I45" s="44">
        <v>30</v>
      </c>
      <c r="J45" s="129"/>
      <c r="K45" s="264"/>
      <c r="L45" s="18"/>
      <c r="M45" s="256"/>
      <c r="N45" s="262"/>
      <c r="O45" s="111"/>
      <c r="P45" s="115" t="s">
        <v>34</v>
      </c>
      <c r="Q45" s="134" t="s">
        <v>131</v>
      </c>
      <c r="R45" s="114"/>
      <c r="S45" s="114">
        <v>2</v>
      </c>
      <c r="T45" s="118">
        <f>S45*15</f>
        <v>30</v>
      </c>
      <c r="U45" s="101"/>
      <c r="V45" s="253"/>
      <c r="W45" s="30"/>
    </row>
    <row r="46" spans="1:23" ht="18" customHeight="1">
      <c r="A46" s="26"/>
      <c r="B46" s="256"/>
      <c r="C46" s="262"/>
      <c r="D46" s="111"/>
      <c r="E46" s="112"/>
      <c r="F46" s="113" t="s">
        <v>135</v>
      </c>
      <c r="G46" s="42"/>
      <c r="H46" s="42">
        <v>2</v>
      </c>
      <c r="I46" s="118">
        <f>H46*15</f>
        <v>30</v>
      </c>
      <c r="J46" s="129"/>
      <c r="K46" s="264"/>
      <c r="L46" s="18"/>
      <c r="M46" s="256"/>
      <c r="N46" s="250" t="s">
        <v>133</v>
      </c>
      <c r="O46" s="95"/>
      <c r="P46" s="106"/>
      <c r="Q46" s="151" t="s">
        <v>134</v>
      </c>
      <c r="R46" s="108" t="s">
        <v>42</v>
      </c>
      <c r="S46" s="108">
        <v>1</v>
      </c>
      <c r="T46" s="47">
        <f>S46*30*50/60</f>
        <v>25</v>
      </c>
      <c r="U46" s="101"/>
      <c r="V46" s="253"/>
      <c r="W46" s="30"/>
    </row>
    <row r="47" spans="1:23" ht="18" customHeight="1">
      <c r="A47" s="26"/>
      <c r="B47" s="256"/>
      <c r="C47" s="250" t="s">
        <v>137</v>
      </c>
      <c r="D47" s="95"/>
      <c r="E47" s="55"/>
      <c r="F47" s="152" t="s">
        <v>138</v>
      </c>
      <c r="G47" s="153" t="s">
        <v>21</v>
      </c>
      <c r="H47" s="46">
        <v>1</v>
      </c>
      <c r="I47" s="24">
        <f>H47*30*50/60</f>
        <v>25</v>
      </c>
      <c r="J47" s="154"/>
      <c r="K47" s="264"/>
      <c r="L47" s="18"/>
      <c r="M47" s="256"/>
      <c r="N47" s="261"/>
      <c r="O47" s="93"/>
      <c r="P47" s="92"/>
      <c r="Q47" s="51" t="s">
        <v>136</v>
      </c>
      <c r="R47" s="28" t="s">
        <v>45</v>
      </c>
      <c r="S47" s="28">
        <v>2</v>
      </c>
      <c r="T47" s="29">
        <f>S47*30*50/60</f>
        <v>50</v>
      </c>
      <c r="U47" s="101"/>
      <c r="V47" s="253"/>
      <c r="W47" s="30"/>
    </row>
    <row r="48" spans="1:23" ht="18" customHeight="1">
      <c r="A48" s="26"/>
      <c r="B48" s="256"/>
      <c r="C48" s="261"/>
      <c r="D48" s="93"/>
      <c r="E48" s="55" t="s">
        <v>46</v>
      </c>
      <c r="F48" s="152" t="s">
        <v>140</v>
      </c>
      <c r="G48" s="46" t="s">
        <v>19</v>
      </c>
      <c r="H48" s="46">
        <v>2</v>
      </c>
      <c r="I48" s="29">
        <f>H48*30*50/60</f>
        <v>50</v>
      </c>
      <c r="J48" s="154"/>
      <c r="K48" s="264"/>
      <c r="L48" s="18"/>
      <c r="M48" s="256"/>
      <c r="N48" s="261"/>
      <c r="O48" s="93"/>
      <c r="P48" s="92"/>
      <c r="Q48" s="51" t="s">
        <v>139</v>
      </c>
      <c r="R48" s="28" t="s">
        <v>45</v>
      </c>
      <c r="S48" s="28">
        <v>2</v>
      </c>
      <c r="T48" s="29">
        <f>S48*30*50/60</f>
        <v>50</v>
      </c>
      <c r="U48" s="101"/>
      <c r="V48" s="253"/>
      <c r="W48" s="30"/>
    </row>
    <row r="49" spans="1:23" ht="18" customHeight="1">
      <c r="A49" s="26"/>
      <c r="B49" s="256"/>
      <c r="C49" s="261"/>
      <c r="D49" s="93"/>
      <c r="E49" s="92"/>
      <c r="F49" s="152" t="s">
        <v>142</v>
      </c>
      <c r="G49" s="46" t="s">
        <v>42</v>
      </c>
      <c r="H49" s="46">
        <v>2</v>
      </c>
      <c r="I49" s="29">
        <f>H49*30*50/60</f>
        <v>50</v>
      </c>
      <c r="J49" s="154"/>
      <c r="K49" s="264"/>
      <c r="L49" s="18"/>
      <c r="M49" s="256"/>
      <c r="N49" s="261"/>
      <c r="O49" s="93"/>
      <c r="P49" s="164" t="s">
        <v>69</v>
      </c>
      <c r="Q49" s="34" t="s">
        <v>141</v>
      </c>
      <c r="R49" s="28"/>
      <c r="S49" s="28">
        <v>2</v>
      </c>
      <c r="T49" s="29">
        <f>S49*15</f>
        <v>30</v>
      </c>
      <c r="U49" s="101"/>
      <c r="V49" s="253"/>
      <c r="W49" s="30"/>
    </row>
    <row r="50" spans="1:23" ht="18" customHeight="1">
      <c r="A50" s="26"/>
      <c r="B50" s="256"/>
      <c r="C50" s="261"/>
      <c r="D50" s="93"/>
      <c r="E50" s="92"/>
      <c r="F50" s="152" t="s">
        <v>144</v>
      </c>
      <c r="G50" s="46">
        <v>4</v>
      </c>
      <c r="H50" s="46">
        <v>1</v>
      </c>
      <c r="I50" s="29">
        <f t="shared" ref="I50:I56" si="6">H50*30*50/60</f>
        <v>25</v>
      </c>
      <c r="J50" s="154"/>
      <c r="K50" s="264"/>
      <c r="L50" s="18"/>
      <c r="M50" s="256"/>
      <c r="N50" s="261"/>
      <c r="O50" s="93"/>
      <c r="P50" s="93"/>
      <c r="Q50" s="34" t="s">
        <v>143</v>
      </c>
      <c r="R50" s="28"/>
      <c r="S50" s="28">
        <v>2</v>
      </c>
      <c r="T50" s="29">
        <f>S50*15</f>
        <v>30</v>
      </c>
      <c r="U50" s="101"/>
      <c r="V50" s="253"/>
      <c r="W50" s="30"/>
    </row>
    <row r="51" spans="1:23" ht="18" customHeight="1">
      <c r="A51" s="26"/>
      <c r="B51" s="256"/>
      <c r="C51" s="261"/>
      <c r="D51" s="93"/>
      <c r="E51" s="55"/>
      <c r="F51" s="45" t="s">
        <v>147</v>
      </c>
      <c r="G51" s="46" t="s">
        <v>19</v>
      </c>
      <c r="H51" s="46">
        <v>1</v>
      </c>
      <c r="I51" s="29">
        <f t="shared" si="6"/>
        <v>25</v>
      </c>
      <c r="J51" s="129"/>
      <c r="K51" s="264"/>
      <c r="L51" s="18"/>
      <c r="M51" s="256"/>
      <c r="N51" s="262"/>
      <c r="O51" s="93"/>
      <c r="P51" s="115" t="s">
        <v>34</v>
      </c>
      <c r="Q51" s="134" t="s">
        <v>145</v>
      </c>
      <c r="R51" s="114"/>
      <c r="S51" s="114">
        <v>2</v>
      </c>
      <c r="T51" s="118">
        <f>S51*15</f>
        <v>30</v>
      </c>
      <c r="U51" s="101" t="s">
        <v>146</v>
      </c>
      <c r="V51" s="253"/>
      <c r="W51" s="30"/>
    </row>
    <row r="52" spans="1:23" ht="18" customHeight="1">
      <c r="A52" s="26"/>
      <c r="B52" s="256"/>
      <c r="C52" s="261"/>
      <c r="D52" s="93"/>
      <c r="E52" s="92"/>
      <c r="F52" s="100" t="s">
        <v>150</v>
      </c>
      <c r="G52" s="28" t="s">
        <v>23</v>
      </c>
      <c r="H52" s="28">
        <v>1</v>
      </c>
      <c r="I52" s="29">
        <f t="shared" si="6"/>
        <v>25</v>
      </c>
      <c r="J52" s="103"/>
      <c r="K52" s="264"/>
      <c r="L52" s="18"/>
      <c r="M52" s="256"/>
      <c r="N52" s="250" t="s">
        <v>148</v>
      </c>
      <c r="O52" s="95"/>
      <c r="P52" s="106"/>
      <c r="Q52" s="151" t="s">
        <v>149</v>
      </c>
      <c r="R52" s="108" t="s">
        <v>42</v>
      </c>
      <c r="S52" s="108">
        <v>2</v>
      </c>
      <c r="T52" s="47">
        <f>S52*30*50/60</f>
        <v>50</v>
      </c>
      <c r="U52" s="101"/>
      <c r="V52" s="253"/>
      <c r="W52" s="30"/>
    </row>
    <row r="53" spans="1:23" ht="18" customHeight="1">
      <c r="A53" s="26"/>
      <c r="B53" s="256"/>
      <c r="C53" s="261"/>
      <c r="D53" s="93"/>
      <c r="E53" s="92"/>
      <c r="F53" s="100" t="s">
        <v>152</v>
      </c>
      <c r="G53" s="28" t="s">
        <v>23</v>
      </c>
      <c r="H53" s="28">
        <v>1</v>
      </c>
      <c r="I53" s="29">
        <f t="shared" si="6"/>
        <v>25</v>
      </c>
      <c r="J53" s="103"/>
      <c r="K53" s="264"/>
      <c r="L53" s="18"/>
      <c r="M53" s="256"/>
      <c r="N53" s="261"/>
      <c r="O53" s="93"/>
      <c r="P53" s="92"/>
      <c r="Q53" s="51" t="s">
        <v>151</v>
      </c>
      <c r="R53" s="28" t="s">
        <v>45</v>
      </c>
      <c r="S53" s="28">
        <v>1</v>
      </c>
      <c r="T53" s="29">
        <f>S53*30*50/60</f>
        <v>25</v>
      </c>
      <c r="U53" s="101"/>
      <c r="V53" s="253"/>
      <c r="W53" s="30"/>
    </row>
    <row r="54" spans="1:23" ht="18" customHeight="1">
      <c r="A54" s="26"/>
      <c r="B54" s="256"/>
      <c r="C54" s="261"/>
      <c r="D54" s="93"/>
      <c r="E54" s="92"/>
      <c r="F54" s="130" t="s">
        <v>154</v>
      </c>
      <c r="G54" s="28" t="s">
        <v>66</v>
      </c>
      <c r="H54" s="28">
        <v>2</v>
      </c>
      <c r="I54" s="29">
        <f t="shared" si="6"/>
        <v>50</v>
      </c>
      <c r="J54" s="103"/>
      <c r="K54" s="264"/>
      <c r="L54" s="18"/>
      <c r="M54" s="256"/>
      <c r="N54" s="261"/>
      <c r="O54" s="93"/>
      <c r="P54" s="92"/>
      <c r="Q54" s="34" t="s">
        <v>153</v>
      </c>
      <c r="R54" s="28"/>
      <c r="S54" s="28">
        <v>2</v>
      </c>
      <c r="T54" s="29">
        <f>S54*15</f>
        <v>30</v>
      </c>
      <c r="U54" s="101"/>
      <c r="V54" s="253"/>
      <c r="W54" s="30"/>
    </row>
    <row r="55" spans="1:23" ht="18" customHeight="1">
      <c r="A55" s="26"/>
      <c r="B55" s="256"/>
      <c r="C55" s="262"/>
      <c r="D55" s="111"/>
      <c r="E55" s="115"/>
      <c r="F55" s="155" t="s">
        <v>156</v>
      </c>
      <c r="G55" s="114" t="s">
        <v>66</v>
      </c>
      <c r="H55" s="114">
        <v>2</v>
      </c>
      <c r="I55" s="156">
        <f t="shared" si="6"/>
        <v>50</v>
      </c>
      <c r="J55" s="129"/>
      <c r="K55" s="264"/>
      <c r="L55" s="18"/>
      <c r="M55" s="256"/>
      <c r="N55" s="261"/>
      <c r="O55" s="93"/>
      <c r="P55" s="92"/>
      <c r="Q55" s="34" t="s">
        <v>155</v>
      </c>
      <c r="R55" s="28"/>
      <c r="S55" s="28">
        <v>2</v>
      </c>
      <c r="T55" s="29">
        <f>S55*15</f>
        <v>30</v>
      </c>
      <c r="U55" s="101"/>
      <c r="V55" s="253"/>
      <c r="W55" s="30"/>
    </row>
    <row r="56" spans="1:23" ht="18" customHeight="1">
      <c r="A56" s="26"/>
      <c r="B56" s="256"/>
      <c r="C56" s="250" t="s">
        <v>158</v>
      </c>
      <c r="D56" s="95"/>
      <c r="E56" s="85"/>
      <c r="F56" s="32" t="s">
        <v>159</v>
      </c>
      <c r="G56" s="33" t="s">
        <v>23</v>
      </c>
      <c r="H56" s="33">
        <v>1</v>
      </c>
      <c r="I56" s="24">
        <f t="shared" si="6"/>
        <v>25</v>
      </c>
      <c r="J56" s="129"/>
      <c r="K56" s="264"/>
      <c r="L56" s="18"/>
      <c r="M56" s="256"/>
      <c r="N56" s="261"/>
      <c r="O56" s="137"/>
      <c r="P56" s="55" t="s">
        <v>34</v>
      </c>
      <c r="Q56" s="138" t="s">
        <v>157</v>
      </c>
      <c r="R56" s="46"/>
      <c r="S56" s="46">
        <v>2</v>
      </c>
      <c r="T56" s="47">
        <f>S56*15</f>
        <v>30</v>
      </c>
      <c r="U56" s="101"/>
      <c r="V56" s="253"/>
      <c r="W56" s="30"/>
    </row>
    <row r="57" spans="1:23" ht="18" customHeight="1">
      <c r="A57" s="26"/>
      <c r="B57" s="256"/>
      <c r="C57" s="261"/>
      <c r="D57" s="137"/>
      <c r="E57" s="55"/>
      <c r="F57" s="45" t="s">
        <v>161</v>
      </c>
      <c r="G57" s="46" t="s">
        <v>23</v>
      </c>
      <c r="H57" s="46">
        <v>1</v>
      </c>
      <c r="I57" s="47">
        <f>H57*30*50/60</f>
        <v>25</v>
      </c>
      <c r="J57" s="129"/>
      <c r="K57" s="264"/>
      <c r="L57" s="18"/>
      <c r="M57" s="256"/>
      <c r="N57" s="262"/>
      <c r="O57" s="111"/>
      <c r="P57" s="115" t="s">
        <v>34</v>
      </c>
      <c r="Q57" s="134" t="s">
        <v>160</v>
      </c>
      <c r="R57" s="28"/>
      <c r="S57" s="28">
        <v>2</v>
      </c>
      <c r="T57" s="29">
        <f>S57*15</f>
        <v>30</v>
      </c>
      <c r="U57" s="101"/>
      <c r="V57" s="254"/>
      <c r="W57" s="30"/>
    </row>
    <row r="58" spans="1:23" ht="18" customHeight="1">
      <c r="A58" s="26"/>
      <c r="B58" s="256"/>
      <c r="C58" s="261"/>
      <c r="D58" s="93"/>
      <c r="E58" s="92"/>
      <c r="F58" s="51" t="s">
        <v>163</v>
      </c>
      <c r="G58" s="28" t="s">
        <v>42</v>
      </c>
      <c r="H58" s="28">
        <v>1</v>
      </c>
      <c r="I58" s="29">
        <f t="shared" ref="I58:I59" si="7">H58*30*50/60</f>
        <v>25</v>
      </c>
      <c r="J58" s="129"/>
      <c r="K58" s="264"/>
      <c r="L58" s="18"/>
      <c r="M58" s="256"/>
      <c r="N58" s="132" t="s">
        <v>94</v>
      </c>
      <c r="O58" s="232"/>
      <c r="P58" s="96" t="s">
        <v>46</v>
      </c>
      <c r="Q58" s="157" t="s">
        <v>162</v>
      </c>
      <c r="R58" s="23" t="s">
        <v>42</v>
      </c>
      <c r="S58" s="23">
        <v>1</v>
      </c>
      <c r="T58" s="24">
        <f>S58*30*50/60</f>
        <v>25</v>
      </c>
      <c r="U58" s="35" t="s">
        <v>96</v>
      </c>
      <c r="V58" s="247" t="str">
        <f>IF(COUNTIF(O58:O59,"○")&gt;=1,"OK","NG")</f>
        <v>NG</v>
      </c>
      <c r="W58" s="30"/>
    </row>
    <row r="59" spans="1:23" ht="18" customHeight="1">
      <c r="A59" s="26"/>
      <c r="B59" s="256"/>
      <c r="C59" s="261"/>
      <c r="D59" s="93"/>
      <c r="E59" s="92"/>
      <c r="F59" s="130" t="s">
        <v>165</v>
      </c>
      <c r="G59" s="28" t="s">
        <v>66</v>
      </c>
      <c r="H59" s="28">
        <v>1</v>
      </c>
      <c r="I59" s="29">
        <f t="shared" si="7"/>
        <v>25</v>
      </c>
      <c r="J59" s="129"/>
      <c r="K59" s="264"/>
      <c r="L59" s="18"/>
      <c r="M59" s="256"/>
      <c r="N59" s="133"/>
      <c r="O59" s="233"/>
      <c r="P59" s="115" t="s">
        <v>46</v>
      </c>
      <c r="Q59" s="158" t="s">
        <v>164</v>
      </c>
      <c r="R59" s="114" t="s">
        <v>45</v>
      </c>
      <c r="S59" s="114">
        <v>1</v>
      </c>
      <c r="T59" s="118">
        <f>S59*30*50/60</f>
        <v>25</v>
      </c>
      <c r="U59" s="36" t="s">
        <v>99</v>
      </c>
      <c r="V59" s="254"/>
      <c r="W59" s="30"/>
    </row>
    <row r="60" spans="1:23" ht="18" customHeight="1">
      <c r="A60" s="26"/>
      <c r="B60" s="257"/>
      <c r="C60" s="262"/>
      <c r="D60" s="111"/>
      <c r="E60" s="115"/>
      <c r="F60" s="134" t="s">
        <v>168</v>
      </c>
      <c r="G60" s="114"/>
      <c r="H60" s="114">
        <v>2</v>
      </c>
      <c r="I60" s="118">
        <f>H60*15</f>
        <v>30</v>
      </c>
      <c r="J60" s="160"/>
      <c r="K60" s="265"/>
      <c r="L60" s="159"/>
      <c r="M60" s="256"/>
      <c r="N60" s="231" t="s">
        <v>166</v>
      </c>
      <c r="O60" s="137"/>
      <c r="P60" s="55" t="s">
        <v>69</v>
      </c>
      <c r="Q60" s="138" t="s">
        <v>167</v>
      </c>
      <c r="R60" s="46"/>
      <c r="S60" s="46">
        <v>2</v>
      </c>
      <c r="T60" s="47">
        <f>S60*30</f>
        <v>60</v>
      </c>
      <c r="U60" s="101" t="s">
        <v>104</v>
      </c>
      <c r="V60" s="253" t="str">
        <f>IF(COUNTIF(O60,"○")=1,"OK","NG")</f>
        <v>NG</v>
      </c>
      <c r="W60" s="30"/>
    </row>
    <row r="61" spans="1:23" ht="18" customHeight="1">
      <c r="A61" s="26"/>
      <c r="B61" s="255" t="s">
        <v>169</v>
      </c>
      <c r="C61" s="250" t="s">
        <v>170</v>
      </c>
      <c r="D61" s="95"/>
      <c r="E61" s="106"/>
      <c r="F61" s="163" t="s">
        <v>171</v>
      </c>
      <c r="G61" s="46">
        <v>5</v>
      </c>
      <c r="H61" s="46">
        <v>1</v>
      </c>
      <c r="I61" s="24">
        <f>H61*30*50/60</f>
        <v>25</v>
      </c>
      <c r="J61" s="126"/>
      <c r="K61" s="247" t="str">
        <f>IF(COUNTIF(D65,"○")=1,"OK","NG")</f>
        <v>NG</v>
      </c>
      <c r="L61" s="159"/>
      <c r="M61" s="256"/>
      <c r="N61" s="231" t="s">
        <v>106</v>
      </c>
      <c r="O61" s="161"/>
      <c r="P61" s="162"/>
      <c r="Q61" s="139"/>
      <c r="R61" s="28"/>
      <c r="S61" s="28"/>
      <c r="T61" s="140"/>
      <c r="U61" s="101"/>
      <c r="V61" s="253"/>
      <c r="W61" s="30"/>
    </row>
    <row r="62" spans="1:23" ht="18" customHeight="1">
      <c r="A62" s="26"/>
      <c r="B62" s="256"/>
      <c r="C62" s="251"/>
      <c r="D62" s="93"/>
      <c r="E62" s="164"/>
      <c r="F62" s="165" t="s">
        <v>173</v>
      </c>
      <c r="G62" s="28">
        <v>4</v>
      </c>
      <c r="H62" s="28">
        <v>1</v>
      </c>
      <c r="I62" s="29">
        <f>H62*30*50/60</f>
        <v>25</v>
      </c>
      <c r="J62" s="126"/>
      <c r="K62" s="253"/>
      <c r="L62" s="159"/>
      <c r="M62" s="256"/>
      <c r="N62" s="133" t="s">
        <v>172</v>
      </c>
      <c r="O62" s="141"/>
      <c r="P62" s="142"/>
      <c r="Q62" s="143"/>
      <c r="R62" s="42"/>
      <c r="S62" s="42"/>
      <c r="T62" s="43"/>
      <c r="U62" s="36"/>
      <c r="V62" s="254"/>
      <c r="W62" s="30"/>
    </row>
    <row r="63" spans="1:23" s="48" customFormat="1" ht="18" customHeight="1">
      <c r="A63" s="26"/>
      <c r="B63" s="256"/>
      <c r="C63" s="251"/>
      <c r="D63" s="234"/>
      <c r="E63" s="164"/>
      <c r="F63" s="165" t="s">
        <v>174</v>
      </c>
      <c r="G63" s="28">
        <v>5</v>
      </c>
      <c r="H63" s="28">
        <v>1</v>
      </c>
      <c r="I63" s="29">
        <f>H63*30*50/60</f>
        <v>25</v>
      </c>
      <c r="J63" s="126"/>
      <c r="K63" s="253"/>
      <c r="L63" s="159"/>
      <c r="M63" s="256"/>
      <c r="N63" s="31"/>
      <c r="O63" s="31"/>
      <c r="P63" s="31"/>
      <c r="Q63" s="81"/>
      <c r="R63" s="37"/>
      <c r="S63" s="37"/>
      <c r="T63" s="37"/>
      <c r="U63" s="31"/>
      <c r="V63" s="37"/>
      <c r="W63" s="30"/>
    </row>
    <row r="64" spans="1:23" ht="18" customHeight="1">
      <c r="A64" s="26"/>
      <c r="B64" s="256"/>
      <c r="C64" s="251"/>
      <c r="D64" s="93"/>
      <c r="E64" s="92"/>
      <c r="F64" s="51" t="s">
        <v>176</v>
      </c>
      <c r="G64" s="28" t="s">
        <v>45</v>
      </c>
      <c r="H64" s="28">
        <v>1</v>
      </c>
      <c r="I64" s="29">
        <f>H64*30*50/60</f>
        <v>25</v>
      </c>
      <c r="J64" s="126"/>
      <c r="K64" s="253"/>
      <c r="L64" s="159"/>
      <c r="M64" s="256"/>
      <c r="N64" s="88" t="s">
        <v>175</v>
      </c>
      <c r="O64" s="89"/>
      <c r="P64" s="89"/>
      <c r="Q64" s="145"/>
      <c r="R64" s="90"/>
      <c r="S64" s="90"/>
      <c r="T64" s="90"/>
      <c r="U64" s="89"/>
      <c r="V64" s="91"/>
      <c r="W64" s="30"/>
    </row>
    <row r="65" spans="1:23" ht="18" customHeight="1">
      <c r="A65" s="38"/>
      <c r="B65" s="256"/>
      <c r="C65" s="252"/>
      <c r="D65" s="111"/>
      <c r="E65" s="112" t="s">
        <v>69</v>
      </c>
      <c r="F65" s="113" t="s">
        <v>179</v>
      </c>
      <c r="G65" s="42"/>
      <c r="H65" s="42">
        <v>2</v>
      </c>
      <c r="I65" s="118">
        <f>H65*15</f>
        <v>30</v>
      </c>
      <c r="J65" s="160" t="s">
        <v>180</v>
      </c>
      <c r="K65" s="254"/>
      <c r="L65" s="159"/>
      <c r="M65" s="256"/>
      <c r="N65" s="244" t="s">
        <v>177</v>
      </c>
      <c r="O65" s="95"/>
      <c r="P65" s="106"/>
      <c r="Q65" s="166" t="s">
        <v>178</v>
      </c>
      <c r="R65" s="108" t="s">
        <v>66</v>
      </c>
      <c r="S65" s="108">
        <v>2</v>
      </c>
      <c r="T65" s="24">
        <f t="shared" ref="T65:T74" si="8">S65*30*50/60</f>
        <v>50</v>
      </c>
      <c r="U65" s="35"/>
      <c r="V65" s="247" t="str">
        <f>IF(AND(COUNTIF(O65:O80,"○")&gt;=1,COUNTIF(O81:O89,"○")&gt;=1,COUNTIF(O90:O101,"○")&gt;=1,COUNTIF(O65:O101,"○")&gt;=10,COUNTA(O79,O80,O88,O99,O100,O101)&gt;=2),"OK","NG")</f>
        <v>NG</v>
      </c>
      <c r="W65" s="39"/>
    </row>
    <row r="66" spans="1:23" ht="18" customHeight="1">
      <c r="A66" s="21"/>
      <c r="B66" s="256"/>
      <c r="C66" s="250" t="s">
        <v>182</v>
      </c>
      <c r="D66" s="93"/>
      <c r="E66" s="92"/>
      <c r="F66" s="167" t="s">
        <v>183</v>
      </c>
      <c r="G66" s="28">
        <v>5</v>
      </c>
      <c r="H66" s="28">
        <v>1</v>
      </c>
      <c r="I66" s="29">
        <f>H66*30*50/60</f>
        <v>25</v>
      </c>
      <c r="J66" s="125"/>
      <c r="K66" s="247" t="str">
        <f>IF(COUNTIF(D69:D70,"○")=2,"OK","NG")</f>
        <v>NG</v>
      </c>
      <c r="L66" s="159"/>
      <c r="M66" s="256"/>
      <c r="N66" s="245"/>
      <c r="O66" s="93"/>
      <c r="P66" s="92"/>
      <c r="Q66" s="130" t="s">
        <v>181</v>
      </c>
      <c r="R66" s="28" t="s">
        <v>66</v>
      </c>
      <c r="S66" s="28">
        <v>1</v>
      </c>
      <c r="T66" s="29">
        <f t="shared" si="8"/>
        <v>25</v>
      </c>
      <c r="U66" s="101" t="s">
        <v>85</v>
      </c>
      <c r="V66" s="253"/>
      <c r="W66" s="25"/>
    </row>
    <row r="67" spans="1:23" ht="18" customHeight="1">
      <c r="A67" s="26"/>
      <c r="B67" s="256"/>
      <c r="C67" s="261"/>
      <c r="D67" s="93"/>
      <c r="E67" s="92"/>
      <c r="F67" s="167" t="s">
        <v>185</v>
      </c>
      <c r="G67" s="28" t="s">
        <v>23</v>
      </c>
      <c r="H67" s="28">
        <v>1</v>
      </c>
      <c r="I67" s="29">
        <f>H67*30*50/60</f>
        <v>25</v>
      </c>
      <c r="J67" s="126"/>
      <c r="K67" s="253"/>
      <c r="L67" s="168"/>
      <c r="M67" s="256"/>
      <c r="N67" s="245"/>
      <c r="O67" s="93"/>
      <c r="P67" s="92"/>
      <c r="Q67" s="130" t="s">
        <v>184</v>
      </c>
      <c r="R67" s="28" t="s">
        <v>49</v>
      </c>
      <c r="S67" s="28">
        <v>1</v>
      </c>
      <c r="T67" s="29">
        <f t="shared" si="8"/>
        <v>25</v>
      </c>
      <c r="U67" s="101" t="s">
        <v>121</v>
      </c>
      <c r="V67" s="253"/>
      <c r="W67" s="30"/>
    </row>
    <row r="68" spans="1:23" ht="18" customHeight="1">
      <c r="A68" s="26"/>
      <c r="B68" s="256"/>
      <c r="C68" s="261"/>
      <c r="D68" s="93"/>
      <c r="E68" s="55" t="s">
        <v>46</v>
      </c>
      <c r="F68" s="167" t="s">
        <v>185</v>
      </c>
      <c r="G68" s="28" t="s">
        <v>49</v>
      </c>
      <c r="H68" s="28">
        <v>1</v>
      </c>
      <c r="I68" s="29">
        <f>H68*30*50/60</f>
        <v>25</v>
      </c>
      <c r="J68" s="126"/>
      <c r="K68" s="253"/>
      <c r="L68" s="123"/>
      <c r="M68" s="256"/>
      <c r="N68" s="245"/>
      <c r="O68" s="93"/>
      <c r="P68" s="92"/>
      <c r="Q68" s="130" t="s">
        <v>187</v>
      </c>
      <c r="R68" s="28" t="s">
        <v>49</v>
      </c>
      <c r="S68" s="28">
        <v>1</v>
      </c>
      <c r="T68" s="29">
        <f t="shared" si="8"/>
        <v>25</v>
      </c>
      <c r="U68" s="103" t="s">
        <v>188</v>
      </c>
      <c r="V68" s="253"/>
      <c r="W68" s="30"/>
    </row>
    <row r="69" spans="1:23" ht="18" customHeight="1">
      <c r="A69" s="26"/>
      <c r="B69" s="256"/>
      <c r="C69" s="261"/>
      <c r="D69" s="93"/>
      <c r="E69" s="92" t="s">
        <v>69</v>
      </c>
      <c r="F69" s="34" t="s">
        <v>189</v>
      </c>
      <c r="G69" s="28"/>
      <c r="H69" s="28">
        <v>2</v>
      </c>
      <c r="I69" s="29">
        <f>H69*15</f>
        <v>30</v>
      </c>
      <c r="J69" s="126"/>
      <c r="K69" s="253"/>
      <c r="L69" s="18"/>
      <c r="M69" s="256"/>
      <c r="N69" s="245"/>
      <c r="O69" s="93"/>
      <c r="P69" s="92"/>
      <c r="Q69" s="130" t="s">
        <v>190</v>
      </c>
      <c r="R69" s="28" t="s">
        <v>66</v>
      </c>
      <c r="S69" s="28">
        <v>1</v>
      </c>
      <c r="T69" s="29">
        <f t="shared" si="8"/>
        <v>25</v>
      </c>
      <c r="U69" s="101"/>
      <c r="V69" s="253"/>
      <c r="W69" s="30"/>
    </row>
    <row r="70" spans="1:23" ht="18" customHeight="1">
      <c r="A70" s="26"/>
      <c r="B70" s="256"/>
      <c r="C70" s="262"/>
      <c r="D70" s="111"/>
      <c r="E70" s="112" t="s">
        <v>69</v>
      </c>
      <c r="F70" s="113" t="s">
        <v>191</v>
      </c>
      <c r="G70" s="169"/>
      <c r="H70" s="169">
        <v>2</v>
      </c>
      <c r="I70" s="118">
        <f>H70*15</f>
        <v>30</v>
      </c>
      <c r="J70" s="170" t="s">
        <v>192</v>
      </c>
      <c r="K70" s="254"/>
      <c r="L70" s="18"/>
      <c r="M70" s="256"/>
      <c r="N70" s="245"/>
      <c r="O70" s="93"/>
      <c r="P70" s="92"/>
      <c r="Q70" s="130" t="s">
        <v>193</v>
      </c>
      <c r="R70" s="28" t="s">
        <v>49</v>
      </c>
      <c r="S70" s="28">
        <v>1</v>
      </c>
      <c r="T70" s="29">
        <f t="shared" si="8"/>
        <v>25</v>
      </c>
      <c r="U70" s="101"/>
      <c r="V70" s="253"/>
      <c r="W70" s="30"/>
    </row>
    <row r="71" spans="1:23" ht="18" customHeight="1">
      <c r="A71" s="26"/>
      <c r="B71" s="256"/>
      <c r="C71" s="250" t="s">
        <v>194</v>
      </c>
      <c r="D71" s="95"/>
      <c r="E71" s="96"/>
      <c r="F71" s="171" t="s">
        <v>196</v>
      </c>
      <c r="G71" s="23">
        <v>4</v>
      </c>
      <c r="H71" s="23">
        <v>1</v>
      </c>
      <c r="I71" s="24">
        <f t="shared" ref="I71:I81" si="9">H71*30*50/60</f>
        <v>25</v>
      </c>
      <c r="J71" s="172"/>
      <c r="K71" s="247" t="str">
        <f>IF(COUNTIF(D82:D85,"○")=4,"OK","NG")</f>
        <v>NG</v>
      </c>
      <c r="L71" s="18"/>
      <c r="M71" s="256"/>
      <c r="N71" s="245"/>
      <c r="O71" s="93"/>
      <c r="P71" s="92"/>
      <c r="Q71" s="130" t="s">
        <v>195</v>
      </c>
      <c r="R71" s="28" t="s">
        <v>49</v>
      </c>
      <c r="S71" s="28">
        <v>2</v>
      </c>
      <c r="T71" s="29">
        <f t="shared" si="8"/>
        <v>50</v>
      </c>
      <c r="U71" s="101"/>
      <c r="V71" s="253"/>
      <c r="W71" s="30"/>
    </row>
    <row r="72" spans="1:23" ht="18" customHeight="1">
      <c r="A72" s="26"/>
      <c r="B72" s="256"/>
      <c r="C72" s="251"/>
      <c r="D72" s="234"/>
      <c r="E72" s="92"/>
      <c r="F72" s="167" t="s">
        <v>198</v>
      </c>
      <c r="G72" s="28">
        <v>4</v>
      </c>
      <c r="H72" s="28">
        <v>2</v>
      </c>
      <c r="I72" s="29">
        <f t="shared" si="9"/>
        <v>50</v>
      </c>
      <c r="J72" s="81"/>
      <c r="K72" s="253"/>
      <c r="L72" s="18"/>
      <c r="M72" s="256"/>
      <c r="N72" s="245"/>
      <c r="O72" s="93"/>
      <c r="P72" s="92"/>
      <c r="Q72" s="130" t="s">
        <v>197</v>
      </c>
      <c r="R72" s="28" t="s">
        <v>49</v>
      </c>
      <c r="S72" s="28">
        <v>1</v>
      </c>
      <c r="T72" s="29">
        <f t="shared" si="8"/>
        <v>25</v>
      </c>
      <c r="U72" s="101"/>
      <c r="V72" s="253"/>
      <c r="W72" s="30"/>
    </row>
    <row r="73" spans="1:23" ht="18" customHeight="1">
      <c r="A73" s="26"/>
      <c r="B73" s="256"/>
      <c r="C73" s="251"/>
      <c r="D73" s="234"/>
      <c r="E73" s="92"/>
      <c r="F73" s="167" t="s">
        <v>198</v>
      </c>
      <c r="G73" s="28">
        <v>5</v>
      </c>
      <c r="H73" s="28">
        <v>1</v>
      </c>
      <c r="I73" s="29">
        <f t="shared" si="9"/>
        <v>25</v>
      </c>
      <c r="J73" s="125"/>
      <c r="K73" s="253"/>
      <c r="L73" s="18"/>
      <c r="M73" s="256"/>
      <c r="N73" s="245"/>
      <c r="O73" s="93"/>
      <c r="P73" s="92"/>
      <c r="Q73" s="130" t="s">
        <v>199</v>
      </c>
      <c r="R73" s="28" t="s">
        <v>49</v>
      </c>
      <c r="S73" s="28">
        <v>1</v>
      </c>
      <c r="T73" s="29">
        <f t="shared" si="8"/>
        <v>25</v>
      </c>
      <c r="U73" s="104"/>
      <c r="V73" s="253"/>
      <c r="W73" s="30"/>
    </row>
    <row r="74" spans="1:23" ht="18" customHeight="1">
      <c r="A74" s="26"/>
      <c r="B74" s="256"/>
      <c r="C74" s="251"/>
      <c r="D74" s="234"/>
      <c r="E74" s="92"/>
      <c r="F74" s="167" t="s">
        <v>201</v>
      </c>
      <c r="G74" s="28">
        <v>4</v>
      </c>
      <c r="H74" s="28">
        <v>2</v>
      </c>
      <c r="I74" s="29">
        <f t="shared" si="9"/>
        <v>50</v>
      </c>
      <c r="J74" s="125"/>
      <c r="K74" s="253"/>
      <c r="L74" s="123"/>
      <c r="M74" s="256"/>
      <c r="N74" s="245"/>
      <c r="O74" s="93"/>
      <c r="P74" s="92"/>
      <c r="Q74" s="130" t="s">
        <v>200</v>
      </c>
      <c r="R74" s="28" t="s">
        <v>49</v>
      </c>
      <c r="S74" s="28">
        <v>1</v>
      </c>
      <c r="T74" s="29">
        <f t="shared" si="8"/>
        <v>25</v>
      </c>
      <c r="U74" s="101"/>
      <c r="V74" s="253"/>
      <c r="W74" s="30"/>
    </row>
    <row r="75" spans="1:23" ht="18" customHeight="1">
      <c r="A75" s="26"/>
      <c r="B75" s="256"/>
      <c r="C75" s="251"/>
      <c r="D75" s="234"/>
      <c r="E75" s="92"/>
      <c r="F75" s="167" t="s">
        <v>201</v>
      </c>
      <c r="G75" s="28">
        <v>5</v>
      </c>
      <c r="H75" s="28">
        <v>1</v>
      </c>
      <c r="I75" s="29">
        <f t="shared" si="9"/>
        <v>25</v>
      </c>
      <c r="J75" s="125"/>
      <c r="K75" s="253"/>
      <c r="L75" s="123"/>
      <c r="M75" s="256"/>
      <c r="N75" s="245"/>
      <c r="O75" s="93"/>
      <c r="P75" s="92"/>
      <c r="Q75" s="34" t="s">
        <v>202</v>
      </c>
      <c r="R75" s="28"/>
      <c r="S75" s="28">
        <v>2</v>
      </c>
      <c r="T75" s="29">
        <f t="shared" ref="T75:T80" si="10">S75*15</f>
        <v>30</v>
      </c>
      <c r="U75" s="101"/>
      <c r="V75" s="253"/>
      <c r="W75" s="30"/>
    </row>
    <row r="76" spans="1:23" ht="18" customHeight="1">
      <c r="A76" s="26"/>
      <c r="B76" s="256"/>
      <c r="C76" s="251"/>
      <c r="D76" s="93"/>
      <c r="E76" s="92"/>
      <c r="F76" s="167" t="s">
        <v>203</v>
      </c>
      <c r="G76" s="28">
        <v>4</v>
      </c>
      <c r="H76" s="28">
        <v>1</v>
      </c>
      <c r="I76" s="29">
        <f t="shared" si="9"/>
        <v>25</v>
      </c>
      <c r="J76" s="125"/>
      <c r="K76" s="253"/>
      <c r="L76" s="123"/>
      <c r="M76" s="256"/>
      <c r="N76" s="245"/>
      <c r="O76" s="93"/>
      <c r="P76" s="92"/>
      <c r="Q76" s="34" t="s">
        <v>204</v>
      </c>
      <c r="R76" s="28"/>
      <c r="S76" s="28">
        <v>2</v>
      </c>
      <c r="T76" s="29">
        <f t="shared" si="10"/>
        <v>30</v>
      </c>
      <c r="U76" s="101"/>
      <c r="V76" s="253"/>
      <c r="W76" s="30"/>
    </row>
    <row r="77" spans="1:23" ht="18" customHeight="1">
      <c r="A77" s="26"/>
      <c r="B77" s="256"/>
      <c r="C77" s="251"/>
      <c r="D77" s="93"/>
      <c r="E77" s="92"/>
      <c r="F77" s="167" t="s">
        <v>206</v>
      </c>
      <c r="G77" s="28">
        <v>4</v>
      </c>
      <c r="H77" s="28">
        <v>2</v>
      </c>
      <c r="I77" s="29">
        <f t="shared" si="9"/>
        <v>50</v>
      </c>
      <c r="J77" s="125"/>
      <c r="K77" s="253"/>
      <c r="L77" s="123"/>
      <c r="M77" s="256"/>
      <c r="N77" s="245"/>
      <c r="O77" s="93"/>
      <c r="P77" s="92"/>
      <c r="Q77" s="34" t="s">
        <v>205</v>
      </c>
      <c r="R77" s="28"/>
      <c r="S77" s="28">
        <v>2</v>
      </c>
      <c r="T77" s="29">
        <f t="shared" si="10"/>
        <v>30</v>
      </c>
      <c r="U77" s="101"/>
      <c r="V77" s="253"/>
      <c r="W77" s="30"/>
    </row>
    <row r="78" spans="1:23" ht="18" customHeight="1">
      <c r="A78" s="26"/>
      <c r="B78" s="256"/>
      <c r="C78" s="251"/>
      <c r="D78" s="93"/>
      <c r="E78" s="92"/>
      <c r="F78" s="152" t="s">
        <v>208</v>
      </c>
      <c r="G78" s="28">
        <v>5</v>
      </c>
      <c r="H78" s="28">
        <v>1</v>
      </c>
      <c r="I78" s="29">
        <f t="shared" si="9"/>
        <v>25</v>
      </c>
      <c r="J78" s="125"/>
      <c r="K78" s="253"/>
      <c r="L78" s="123"/>
      <c r="M78" s="256"/>
      <c r="N78" s="245"/>
      <c r="O78" s="93"/>
      <c r="P78" s="92"/>
      <c r="Q78" s="34" t="s">
        <v>207</v>
      </c>
      <c r="R78" s="28"/>
      <c r="S78" s="28">
        <v>2</v>
      </c>
      <c r="T78" s="29">
        <f t="shared" si="10"/>
        <v>30</v>
      </c>
      <c r="U78" s="101"/>
      <c r="V78" s="253"/>
      <c r="W78" s="30"/>
    </row>
    <row r="79" spans="1:23" ht="18" customHeight="1">
      <c r="A79" s="26"/>
      <c r="B79" s="256"/>
      <c r="C79" s="251"/>
      <c r="D79" s="93"/>
      <c r="E79" s="92"/>
      <c r="F79" s="152" t="s">
        <v>211</v>
      </c>
      <c r="G79" s="28">
        <v>5</v>
      </c>
      <c r="H79" s="28">
        <v>1</v>
      </c>
      <c r="I79" s="29">
        <f t="shared" si="9"/>
        <v>25</v>
      </c>
      <c r="J79" s="129"/>
      <c r="K79" s="253"/>
      <c r="L79" s="123"/>
      <c r="M79" s="256"/>
      <c r="N79" s="245"/>
      <c r="O79" s="93"/>
      <c r="P79" s="92" t="s">
        <v>34</v>
      </c>
      <c r="Q79" s="34" t="s">
        <v>209</v>
      </c>
      <c r="R79" s="28"/>
      <c r="S79" s="28">
        <v>2</v>
      </c>
      <c r="T79" s="29">
        <f t="shared" si="10"/>
        <v>30</v>
      </c>
      <c r="U79" s="101"/>
      <c r="V79" s="253"/>
      <c r="W79" s="30"/>
    </row>
    <row r="80" spans="1:23" ht="18" customHeight="1">
      <c r="A80" s="26"/>
      <c r="B80" s="256"/>
      <c r="C80" s="251"/>
      <c r="D80" s="93"/>
      <c r="E80" s="92"/>
      <c r="F80" s="100" t="s">
        <v>210</v>
      </c>
      <c r="G80" s="28" t="s">
        <v>23</v>
      </c>
      <c r="H80" s="28">
        <v>1</v>
      </c>
      <c r="I80" s="29">
        <f t="shared" si="9"/>
        <v>25</v>
      </c>
      <c r="J80" s="129"/>
      <c r="K80" s="253"/>
      <c r="L80" s="123"/>
      <c r="M80" s="256"/>
      <c r="N80" s="245"/>
      <c r="O80" s="93"/>
      <c r="P80" s="92" t="s">
        <v>34</v>
      </c>
      <c r="Q80" s="34" t="s">
        <v>212</v>
      </c>
      <c r="R80" s="28"/>
      <c r="S80" s="28">
        <v>2</v>
      </c>
      <c r="T80" s="29">
        <f t="shared" si="10"/>
        <v>30</v>
      </c>
      <c r="U80" s="101"/>
      <c r="V80" s="253"/>
      <c r="W80" s="30"/>
    </row>
    <row r="81" spans="1:23" ht="18" customHeight="1">
      <c r="A81" s="26"/>
      <c r="B81" s="256"/>
      <c r="C81" s="251"/>
      <c r="D81" s="93"/>
      <c r="E81" s="92"/>
      <c r="F81" s="51" t="s">
        <v>213</v>
      </c>
      <c r="G81" s="28" t="s">
        <v>45</v>
      </c>
      <c r="H81" s="28">
        <v>2</v>
      </c>
      <c r="I81" s="29">
        <f t="shared" si="9"/>
        <v>50</v>
      </c>
      <c r="J81" s="174"/>
      <c r="K81" s="253"/>
      <c r="L81" s="123"/>
      <c r="M81" s="256"/>
      <c r="N81" s="244" t="s">
        <v>214</v>
      </c>
      <c r="O81" s="95"/>
      <c r="P81" s="85"/>
      <c r="Q81" s="173" t="s">
        <v>215</v>
      </c>
      <c r="R81" s="33" t="s">
        <v>66</v>
      </c>
      <c r="S81" s="33">
        <v>2</v>
      </c>
      <c r="T81" s="24">
        <f>S81*30*50/60</f>
        <v>50</v>
      </c>
      <c r="U81" s="101"/>
      <c r="V81" s="253"/>
      <c r="W81" s="30"/>
    </row>
    <row r="82" spans="1:23" ht="18" customHeight="1">
      <c r="A82" s="26"/>
      <c r="B82" s="256"/>
      <c r="C82" s="251"/>
      <c r="D82" s="93"/>
      <c r="E82" s="92" t="s">
        <v>69</v>
      </c>
      <c r="F82" s="34" t="s">
        <v>216</v>
      </c>
      <c r="G82" s="28"/>
      <c r="H82" s="28">
        <v>2</v>
      </c>
      <c r="I82" s="29">
        <f>H82*15</f>
        <v>30</v>
      </c>
      <c r="J82" s="129" t="s">
        <v>217</v>
      </c>
      <c r="K82" s="253"/>
      <c r="L82" s="123"/>
      <c r="M82" s="256"/>
      <c r="N82" s="245"/>
      <c r="O82" s="93"/>
      <c r="P82" s="55"/>
      <c r="Q82" s="175" t="s">
        <v>218</v>
      </c>
      <c r="R82" s="108" t="s">
        <v>66</v>
      </c>
      <c r="S82" s="108">
        <v>1</v>
      </c>
      <c r="T82" s="29">
        <f>S82*30*50/60</f>
        <v>25</v>
      </c>
      <c r="U82" s="101"/>
      <c r="V82" s="253"/>
      <c r="W82" s="30"/>
    </row>
    <row r="83" spans="1:23" ht="18" customHeight="1">
      <c r="A83" s="26"/>
      <c r="B83" s="256"/>
      <c r="C83" s="251"/>
      <c r="D83" s="93"/>
      <c r="E83" s="92" t="s">
        <v>69</v>
      </c>
      <c r="F83" s="34" t="s">
        <v>219</v>
      </c>
      <c r="G83" s="28"/>
      <c r="H83" s="28">
        <v>2</v>
      </c>
      <c r="I83" s="29">
        <f>H83*15</f>
        <v>30</v>
      </c>
      <c r="J83" s="129" t="s">
        <v>220</v>
      </c>
      <c r="K83" s="253"/>
      <c r="L83" s="123"/>
      <c r="M83" s="256"/>
      <c r="N83" s="245"/>
      <c r="O83" s="93"/>
      <c r="P83" s="92"/>
      <c r="Q83" s="130" t="s">
        <v>221</v>
      </c>
      <c r="R83" s="28" t="s">
        <v>49</v>
      </c>
      <c r="S83" s="28">
        <v>1</v>
      </c>
      <c r="T83" s="29">
        <f>S83*30*50/60</f>
        <v>25</v>
      </c>
      <c r="U83" s="101"/>
      <c r="V83" s="253"/>
      <c r="W83" s="30"/>
    </row>
    <row r="84" spans="1:23" ht="18" customHeight="1">
      <c r="A84" s="26"/>
      <c r="B84" s="256"/>
      <c r="C84" s="251"/>
      <c r="D84" s="93"/>
      <c r="E84" s="92" t="s">
        <v>69</v>
      </c>
      <c r="F84" s="34" t="s">
        <v>222</v>
      </c>
      <c r="G84" s="28"/>
      <c r="H84" s="28">
        <v>2</v>
      </c>
      <c r="I84" s="29">
        <f>H84*15</f>
        <v>30</v>
      </c>
      <c r="J84" s="129"/>
      <c r="K84" s="253"/>
      <c r="L84" s="123"/>
      <c r="M84" s="256"/>
      <c r="N84" s="245"/>
      <c r="O84" s="93"/>
      <c r="P84" s="92"/>
      <c r="Q84" s="130" t="s">
        <v>223</v>
      </c>
      <c r="R84" s="28" t="s">
        <v>66</v>
      </c>
      <c r="S84" s="28">
        <v>1</v>
      </c>
      <c r="T84" s="29">
        <f>S84*30*50/60</f>
        <v>25</v>
      </c>
      <c r="U84" s="101"/>
      <c r="V84" s="253"/>
      <c r="W84" s="30"/>
    </row>
    <row r="85" spans="1:23" ht="18" customHeight="1">
      <c r="A85" s="26"/>
      <c r="B85" s="256"/>
      <c r="C85" s="251"/>
      <c r="D85" s="93"/>
      <c r="E85" s="92" t="s">
        <v>69</v>
      </c>
      <c r="F85" s="34" t="s">
        <v>224</v>
      </c>
      <c r="G85" s="28"/>
      <c r="H85" s="28">
        <v>2</v>
      </c>
      <c r="I85" s="29">
        <f>H85*15</f>
        <v>30</v>
      </c>
      <c r="J85" s="129"/>
      <c r="K85" s="253"/>
      <c r="L85" s="123"/>
      <c r="M85" s="256"/>
      <c r="N85" s="245"/>
      <c r="O85" s="93"/>
      <c r="P85" s="92"/>
      <c r="Q85" s="130" t="s">
        <v>225</v>
      </c>
      <c r="R85" s="28" t="s">
        <v>66</v>
      </c>
      <c r="S85" s="28">
        <v>1</v>
      </c>
      <c r="T85" s="29">
        <f>S85*30*50/60</f>
        <v>25</v>
      </c>
      <c r="U85" s="101"/>
      <c r="V85" s="253"/>
      <c r="W85" s="30"/>
    </row>
    <row r="86" spans="1:23" ht="18" customHeight="1">
      <c r="A86" s="26"/>
      <c r="B86" s="257"/>
      <c r="C86" s="252"/>
      <c r="D86" s="111"/>
      <c r="E86" s="112"/>
      <c r="F86" s="113" t="s">
        <v>226</v>
      </c>
      <c r="G86" s="169"/>
      <c r="H86" s="169">
        <v>2</v>
      </c>
      <c r="I86" s="118">
        <f>H86*15</f>
        <v>30</v>
      </c>
      <c r="J86" s="176"/>
      <c r="K86" s="254"/>
      <c r="L86" s="168"/>
      <c r="M86" s="256"/>
      <c r="N86" s="245"/>
      <c r="O86" s="93"/>
      <c r="P86" s="92"/>
      <c r="Q86" s="34" t="s">
        <v>227</v>
      </c>
      <c r="R86" s="28"/>
      <c r="S86" s="28">
        <v>2</v>
      </c>
      <c r="T86" s="29">
        <f>S86*15</f>
        <v>30</v>
      </c>
      <c r="U86" s="101"/>
      <c r="V86" s="253"/>
      <c r="W86" s="30"/>
    </row>
    <row r="87" spans="1:23" ht="18" customHeight="1">
      <c r="A87" s="26"/>
      <c r="B87" s="255" t="s">
        <v>228</v>
      </c>
      <c r="C87" s="250" t="s">
        <v>229</v>
      </c>
      <c r="D87" s="95"/>
      <c r="E87" s="85"/>
      <c r="F87" s="32" t="s">
        <v>230</v>
      </c>
      <c r="G87" s="33" t="s">
        <v>19</v>
      </c>
      <c r="H87" s="177">
        <v>1</v>
      </c>
      <c r="I87" s="24">
        <f t="shared" ref="I87:I96" si="11">H87*30*50/60</f>
        <v>25</v>
      </c>
      <c r="J87" s="49"/>
      <c r="K87" s="247" t="str">
        <f>IF(COUNTIF(D87:D98,"○")&gt;=1,"OK","NG")</f>
        <v>NG</v>
      </c>
      <c r="L87" s="159"/>
      <c r="M87" s="256"/>
      <c r="N87" s="245"/>
      <c r="O87" s="93"/>
      <c r="P87" s="92"/>
      <c r="Q87" s="34" t="s">
        <v>231</v>
      </c>
      <c r="R87" s="28"/>
      <c r="S87" s="28">
        <v>2</v>
      </c>
      <c r="T87" s="29">
        <f>S87*15</f>
        <v>30</v>
      </c>
      <c r="U87" s="101"/>
      <c r="V87" s="253"/>
      <c r="W87" s="30"/>
    </row>
    <row r="88" spans="1:23" ht="18" customHeight="1">
      <c r="A88" s="26"/>
      <c r="B88" s="256"/>
      <c r="C88" s="261"/>
      <c r="D88" s="137"/>
      <c r="E88" s="55"/>
      <c r="F88" s="100" t="s">
        <v>232</v>
      </c>
      <c r="G88" s="108" t="s">
        <v>23</v>
      </c>
      <c r="H88" s="108">
        <v>1</v>
      </c>
      <c r="I88" s="47">
        <f t="shared" si="11"/>
        <v>25</v>
      </c>
      <c r="J88" s="49" t="s">
        <v>233</v>
      </c>
      <c r="K88" s="253"/>
      <c r="L88" s="159"/>
      <c r="M88" s="256"/>
      <c r="N88" s="245"/>
      <c r="O88" s="93"/>
      <c r="P88" s="106" t="s">
        <v>34</v>
      </c>
      <c r="Q88" s="107" t="s">
        <v>234</v>
      </c>
      <c r="R88" s="108"/>
      <c r="S88" s="108">
        <v>2</v>
      </c>
      <c r="T88" s="29">
        <f>S88*15</f>
        <v>30</v>
      </c>
      <c r="U88" s="101"/>
      <c r="V88" s="253"/>
      <c r="W88" s="30"/>
    </row>
    <row r="89" spans="1:23" ht="18" customHeight="1">
      <c r="A89" s="26"/>
      <c r="B89" s="256"/>
      <c r="C89" s="261"/>
      <c r="D89" s="93"/>
      <c r="E89" s="92"/>
      <c r="F89" s="100" t="s">
        <v>235</v>
      </c>
      <c r="G89" s="28" t="s">
        <v>23</v>
      </c>
      <c r="H89" s="28">
        <v>1</v>
      </c>
      <c r="I89" s="29">
        <f t="shared" si="11"/>
        <v>25</v>
      </c>
      <c r="J89" s="49"/>
      <c r="K89" s="253"/>
      <c r="L89" s="178"/>
      <c r="M89" s="256"/>
      <c r="N89" s="246"/>
      <c r="O89" s="111"/>
      <c r="P89" s="111"/>
      <c r="Q89" s="179" t="s">
        <v>236</v>
      </c>
      <c r="R89" s="114"/>
      <c r="S89" s="114">
        <v>2</v>
      </c>
      <c r="T89" s="118">
        <f>S89*15</f>
        <v>30</v>
      </c>
      <c r="U89" s="101"/>
      <c r="V89" s="253"/>
      <c r="W89" s="30"/>
    </row>
    <row r="90" spans="1:23" ht="18" customHeight="1">
      <c r="A90" s="26"/>
      <c r="B90" s="256"/>
      <c r="C90" s="261"/>
      <c r="D90" s="93"/>
      <c r="E90" s="92"/>
      <c r="F90" s="100" t="s">
        <v>237</v>
      </c>
      <c r="G90" s="28" t="s">
        <v>23</v>
      </c>
      <c r="H90" s="28">
        <v>1</v>
      </c>
      <c r="I90" s="29">
        <f t="shared" si="11"/>
        <v>25</v>
      </c>
      <c r="J90" s="49"/>
      <c r="K90" s="253"/>
      <c r="L90" s="159"/>
      <c r="M90" s="256"/>
      <c r="N90" s="244" t="s">
        <v>238</v>
      </c>
      <c r="O90" s="95"/>
      <c r="P90" s="85"/>
      <c r="Q90" s="173" t="s">
        <v>239</v>
      </c>
      <c r="R90" s="33" t="s">
        <v>66</v>
      </c>
      <c r="S90" s="33">
        <v>2</v>
      </c>
      <c r="T90" s="24">
        <f t="shared" ref="T90:T97" si="12">S90*30*50/60</f>
        <v>50</v>
      </c>
      <c r="U90" s="101"/>
      <c r="V90" s="253"/>
      <c r="W90" s="30"/>
    </row>
    <row r="91" spans="1:23" ht="18" customHeight="1">
      <c r="A91" s="26"/>
      <c r="B91" s="256"/>
      <c r="C91" s="261"/>
      <c r="D91" s="92"/>
      <c r="E91" s="93"/>
      <c r="F91" s="50" t="s">
        <v>240</v>
      </c>
      <c r="G91" s="28" t="s">
        <v>45</v>
      </c>
      <c r="H91" s="28">
        <v>1</v>
      </c>
      <c r="I91" s="29">
        <f t="shared" si="11"/>
        <v>25</v>
      </c>
      <c r="J91" s="81"/>
      <c r="K91" s="253"/>
      <c r="L91" s="159"/>
      <c r="M91" s="256"/>
      <c r="N91" s="245"/>
      <c r="O91" s="93"/>
      <c r="P91" s="106"/>
      <c r="Q91" s="180" t="s">
        <v>241</v>
      </c>
      <c r="R91" s="108" t="s">
        <v>49</v>
      </c>
      <c r="S91" s="108">
        <v>1</v>
      </c>
      <c r="T91" s="47">
        <f t="shared" si="12"/>
        <v>25</v>
      </c>
      <c r="U91" s="101"/>
      <c r="V91" s="253"/>
      <c r="W91" s="30"/>
    </row>
    <row r="92" spans="1:23" ht="18" customHeight="1">
      <c r="A92" s="26"/>
      <c r="B92" s="256"/>
      <c r="C92" s="261"/>
      <c r="D92" s="93"/>
      <c r="E92" s="92"/>
      <c r="F92" s="51" t="s">
        <v>242</v>
      </c>
      <c r="G92" s="28" t="s">
        <v>42</v>
      </c>
      <c r="H92" s="28">
        <v>1</v>
      </c>
      <c r="I92" s="29">
        <f t="shared" si="11"/>
        <v>25</v>
      </c>
      <c r="J92" s="49"/>
      <c r="K92" s="253"/>
      <c r="L92" s="159"/>
      <c r="M92" s="256"/>
      <c r="N92" s="245"/>
      <c r="O92" s="93"/>
      <c r="P92" s="92"/>
      <c r="Q92" s="130" t="s">
        <v>243</v>
      </c>
      <c r="R92" s="28" t="s">
        <v>49</v>
      </c>
      <c r="S92" s="28">
        <v>1</v>
      </c>
      <c r="T92" s="29">
        <f t="shared" si="12"/>
        <v>25</v>
      </c>
      <c r="U92" s="101"/>
      <c r="V92" s="253"/>
      <c r="W92" s="30"/>
    </row>
    <row r="93" spans="1:23" ht="18" customHeight="1">
      <c r="A93" s="26"/>
      <c r="B93" s="256"/>
      <c r="C93" s="261"/>
      <c r="D93" s="93"/>
      <c r="E93" s="92"/>
      <c r="F93" s="51" t="s">
        <v>244</v>
      </c>
      <c r="G93" s="28" t="s">
        <v>45</v>
      </c>
      <c r="H93" s="28">
        <v>2</v>
      </c>
      <c r="I93" s="29">
        <f t="shared" si="11"/>
        <v>50</v>
      </c>
      <c r="J93" s="49"/>
      <c r="K93" s="253"/>
      <c r="L93" s="159"/>
      <c r="M93" s="256"/>
      <c r="N93" s="245"/>
      <c r="O93" s="93"/>
      <c r="P93" s="92"/>
      <c r="Q93" s="130" t="s">
        <v>245</v>
      </c>
      <c r="R93" s="28" t="s">
        <v>49</v>
      </c>
      <c r="S93" s="28">
        <v>1</v>
      </c>
      <c r="T93" s="29">
        <f t="shared" si="12"/>
        <v>25</v>
      </c>
      <c r="U93" s="101"/>
      <c r="V93" s="253"/>
      <c r="W93" s="30"/>
    </row>
    <row r="94" spans="1:23" ht="18" customHeight="1">
      <c r="A94" s="26"/>
      <c r="B94" s="256"/>
      <c r="C94" s="261"/>
      <c r="D94" s="93"/>
      <c r="E94" s="92"/>
      <c r="F94" s="51" t="s">
        <v>246</v>
      </c>
      <c r="G94" s="28" t="s">
        <v>45</v>
      </c>
      <c r="H94" s="28">
        <v>2</v>
      </c>
      <c r="I94" s="29">
        <f t="shared" si="11"/>
        <v>50</v>
      </c>
      <c r="J94" s="49"/>
      <c r="K94" s="253"/>
      <c r="L94" s="159"/>
      <c r="M94" s="256"/>
      <c r="N94" s="245"/>
      <c r="O94" s="93"/>
      <c r="P94" s="92"/>
      <c r="Q94" s="130" t="s">
        <v>247</v>
      </c>
      <c r="R94" s="28" t="s">
        <v>66</v>
      </c>
      <c r="S94" s="28">
        <v>1</v>
      </c>
      <c r="T94" s="29">
        <f t="shared" si="12"/>
        <v>25</v>
      </c>
      <c r="U94" s="101"/>
      <c r="V94" s="253"/>
      <c r="W94" s="30"/>
    </row>
    <row r="95" spans="1:23" ht="18" customHeight="1">
      <c r="A95" s="26"/>
      <c r="B95" s="256"/>
      <c r="C95" s="261"/>
      <c r="D95" s="93"/>
      <c r="E95" s="93"/>
      <c r="F95" s="50" t="s">
        <v>248</v>
      </c>
      <c r="G95" s="28" t="s">
        <v>45</v>
      </c>
      <c r="H95" s="28">
        <v>1</v>
      </c>
      <c r="I95" s="29">
        <f t="shared" si="11"/>
        <v>25</v>
      </c>
      <c r="J95" s="49"/>
      <c r="K95" s="253"/>
      <c r="L95" s="159"/>
      <c r="M95" s="256"/>
      <c r="N95" s="245"/>
      <c r="O95" s="93"/>
      <c r="P95" s="92"/>
      <c r="Q95" s="130" t="s">
        <v>249</v>
      </c>
      <c r="R95" s="28" t="s">
        <v>49</v>
      </c>
      <c r="S95" s="28">
        <v>1</v>
      </c>
      <c r="T95" s="29">
        <f t="shared" si="12"/>
        <v>25</v>
      </c>
      <c r="U95" s="101"/>
      <c r="V95" s="253"/>
      <c r="W95" s="30"/>
    </row>
    <row r="96" spans="1:23" ht="18" customHeight="1">
      <c r="A96" s="26"/>
      <c r="B96" s="256"/>
      <c r="C96" s="261"/>
      <c r="D96" s="93"/>
      <c r="E96" s="93"/>
      <c r="F96" s="52" t="s">
        <v>250</v>
      </c>
      <c r="G96" s="28" t="s">
        <v>49</v>
      </c>
      <c r="H96" s="28">
        <v>1</v>
      </c>
      <c r="I96" s="29">
        <f t="shared" si="11"/>
        <v>25</v>
      </c>
      <c r="J96" s="94"/>
      <c r="K96" s="253"/>
      <c r="L96" s="159"/>
      <c r="M96" s="256"/>
      <c r="N96" s="245"/>
      <c r="O96" s="93"/>
      <c r="P96" s="92"/>
      <c r="Q96" s="130" t="s">
        <v>251</v>
      </c>
      <c r="R96" s="28" t="s">
        <v>49</v>
      </c>
      <c r="S96" s="28">
        <v>1</v>
      </c>
      <c r="T96" s="29">
        <f t="shared" si="12"/>
        <v>25</v>
      </c>
      <c r="U96" s="101"/>
      <c r="V96" s="253"/>
      <c r="W96" s="30"/>
    </row>
    <row r="97" spans="1:23" ht="18" customHeight="1">
      <c r="A97" s="26"/>
      <c r="B97" s="256"/>
      <c r="C97" s="261"/>
      <c r="D97" s="93"/>
      <c r="E97" s="55" t="s">
        <v>46</v>
      </c>
      <c r="F97" s="53" t="s">
        <v>252</v>
      </c>
      <c r="G97" s="28" t="s">
        <v>49</v>
      </c>
      <c r="H97" s="28">
        <v>2</v>
      </c>
      <c r="I97" s="29">
        <f>H97*30*50/60</f>
        <v>50</v>
      </c>
      <c r="J97" s="94"/>
      <c r="K97" s="253"/>
      <c r="L97" s="159"/>
      <c r="M97" s="256"/>
      <c r="N97" s="245"/>
      <c r="O97" s="93"/>
      <c r="P97" s="92"/>
      <c r="Q97" s="130" t="s">
        <v>253</v>
      </c>
      <c r="R97" s="28" t="s">
        <v>49</v>
      </c>
      <c r="S97" s="28">
        <v>2</v>
      </c>
      <c r="T97" s="29">
        <f t="shared" si="12"/>
        <v>50</v>
      </c>
      <c r="U97" s="101"/>
      <c r="V97" s="253"/>
      <c r="W97" s="30"/>
    </row>
    <row r="98" spans="1:23" ht="18" customHeight="1">
      <c r="A98" s="26"/>
      <c r="B98" s="256"/>
      <c r="C98" s="262"/>
      <c r="D98" s="111"/>
      <c r="E98" s="116"/>
      <c r="F98" s="117" t="s">
        <v>254</v>
      </c>
      <c r="G98" s="42"/>
      <c r="H98" s="42">
        <v>2</v>
      </c>
      <c r="I98" s="118">
        <f>H98*15</f>
        <v>30</v>
      </c>
      <c r="J98" s="119"/>
      <c r="K98" s="254"/>
      <c r="L98" s="159"/>
      <c r="M98" s="256"/>
      <c r="N98" s="245"/>
      <c r="O98" s="93"/>
      <c r="P98" s="92"/>
      <c r="Q98" s="34" t="s">
        <v>255</v>
      </c>
      <c r="R98" s="28"/>
      <c r="S98" s="28">
        <v>2</v>
      </c>
      <c r="T98" s="29">
        <f>S98*15</f>
        <v>30</v>
      </c>
      <c r="U98" s="101"/>
      <c r="V98" s="253"/>
      <c r="W98" s="30"/>
    </row>
    <row r="99" spans="1:23" ht="18" customHeight="1">
      <c r="A99" s="26"/>
      <c r="B99" s="256"/>
      <c r="C99" s="250" t="s">
        <v>256</v>
      </c>
      <c r="D99" s="232"/>
      <c r="E99" s="55" t="s">
        <v>46</v>
      </c>
      <c r="F99" s="97" t="s">
        <v>257</v>
      </c>
      <c r="G99" s="181" t="s">
        <v>19</v>
      </c>
      <c r="H99" s="181">
        <v>3</v>
      </c>
      <c r="I99" s="24">
        <f t="shared" ref="I99:I104" si="13">H99*30*50/60</f>
        <v>75</v>
      </c>
      <c r="J99" s="182"/>
      <c r="K99" s="247" t="str">
        <f>IF(COUNTIF(D99:D104,"○")&gt;=1,"OK","NG")</f>
        <v>NG</v>
      </c>
      <c r="L99" s="159"/>
      <c r="M99" s="256"/>
      <c r="N99" s="245"/>
      <c r="O99" s="93"/>
      <c r="P99" s="92" t="s">
        <v>34</v>
      </c>
      <c r="Q99" s="34" t="s">
        <v>258</v>
      </c>
      <c r="R99" s="28"/>
      <c r="S99" s="28">
        <v>2</v>
      </c>
      <c r="T99" s="29">
        <f>S99*15</f>
        <v>30</v>
      </c>
      <c r="U99" s="101"/>
      <c r="V99" s="253"/>
      <c r="W99" s="30"/>
    </row>
    <row r="100" spans="1:23" ht="18" customHeight="1">
      <c r="A100" s="26"/>
      <c r="B100" s="256"/>
      <c r="C100" s="251"/>
      <c r="D100" s="93"/>
      <c r="E100" s="55" t="s">
        <v>46</v>
      </c>
      <c r="F100" s="51" t="s">
        <v>259</v>
      </c>
      <c r="G100" s="183" t="s">
        <v>42</v>
      </c>
      <c r="H100" s="183">
        <v>4</v>
      </c>
      <c r="I100" s="29">
        <f t="shared" si="13"/>
        <v>100</v>
      </c>
      <c r="J100" s="54" t="s">
        <v>260</v>
      </c>
      <c r="K100" s="253"/>
      <c r="L100" s="159"/>
      <c r="M100" s="256"/>
      <c r="N100" s="245"/>
      <c r="O100" s="93"/>
      <c r="P100" s="92" t="s">
        <v>34</v>
      </c>
      <c r="Q100" s="34" t="s">
        <v>261</v>
      </c>
      <c r="R100" s="28"/>
      <c r="S100" s="28">
        <v>2</v>
      </c>
      <c r="T100" s="29">
        <f>S100*15</f>
        <v>30</v>
      </c>
      <c r="U100" s="101"/>
      <c r="V100" s="253"/>
      <c r="W100" s="30"/>
    </row>
    <row r="101" spans="1:23" ht="18" customHeight="1">
      <c r="A101" s="26"/>
      <c r="B101" s="256"/>
      <c r="C101" s="251"/>
      <c r="D101" s="93"/>
      <c r="E101" s="92"/>
      <c r="F101" s="51" t="s">
        <v>262</v>
      </c>
      <c r="G101" s="183" t="s">
        <v>45</v>
      </c>
      <c r="H101" s="183">
        <v>2</v>
      </c>
      <c r="I101" s="29">
        <f t="shared" si="13"/>
        <v>50</v>
      </c>
      <c r="J101" s="54"/>
      <c r="K101" s="253"/>
      <c r="L101" s="159"/>
      <c r="M101" s="256"/>
      <c r="N101" s="246"/>
      <c r="O101" s="111"/>
      <c r="P101" s="106" t="s">
        <v>34</v>
      </c>
      <c r="Q101" s="107" t="s">
        <v>263</v>
      </c>
      <c r="R101" s="108"/>
      <c r="S101" s="108">
        <v>2</v>
      </c>
      <c r="T101" s="118">
        <f>S101*15</f>
        <v>30</v>
      </c>
      <c r="U101" s="101"/>
      <c r="V101" s="254"/>
      <c r="W101" s="30"/>
    </row>
    <row r="102" spans="1:23" ht="18" customHeight="1">
      <c r="A102" s="26"/>
      <c r="B102" s="256"/>
      <c r="C102" s="251"/>
      <c r="D102" s="93"/>
      <c r="E102" s="92"/>
      <c r="F102" s="51" t="s">
        <v>264</v>
      </c>
      <c r="G102" s="183" t="s">
        <v>45</v>
      </c>
      <c r="H102" s="183">
        <v>2</v>
      </c>
      <c r="I102" s="29">
        <f t="shared" si="13"/>
        <v>50</v>
      </c>
      <c r="J102" s="54"/>
      <c r="K102" s="253"/>
      <c r="L102" s="168"/>
      <c r="M102" s="256"/>
      <c r="N102" s="132" t="s">
        <v>94</v>
      </c>
      <c r="O102" s="232"/>
      <c r="P102" s="236" t="s">
        <v>46</v>
      </c>
      <c r="Q102" s="173" t="s">
        <v>265</v>
      </c>
      <c r="R102" s="33" t="s">
        <v>66</v>
      </c>
      <c r="S102" s="33">
        <v>1</v>
      </c>
      <c r="T102" s="24">
        <f>S102*30*50/60</f>
        <v>25</v>
      </c>
      <c r="U102" s="35" t="s">
        <v>96</v>
      </c>
      <c r="V102" s="247" t="str">
        <f>IF(COUNTIF(O102:O103,"○")&gt;=1,"OK","NG")</f>
        <v>NG</v>
      </c>
      <c r="W102" s="30"/>
    </row>
    <row r="103" spans="1:23" ht="18" customHeight="1">
      <c r="A103" s="26"/>
      <c r="B103" s="256"/>
      <c r="C103" s="251"/>
      <c r="D103" s="93"/>
      <c r="E103" s="55" t="s">
        <v>46</v>
      </c>
      <c r="F103" s="130" t="s">
        <v>266</v>
      </c>
      <c r="G103" s="183" t="s">
        <v>66</v>
      </c>
      <c r="H103" s="183">
        <v>1</v>
      </c>
      <c r="I103" s="29">
        <f t="shared" si="13"/>
        <v>25</v>
      </c>
      <c r="J103" s="54"/>
      <c r="K103" s="253"/>
      <c r="L103" s="168"/>
      <c r="M103" s="256"/>
      <c r="N103" s="133"/>
      <c r="O103" s="233"/>
      <c r="P103" s="237" t="s">
        <v>46</v>
      </c>
      <c r="Q103" s="155" t="s">
        <v>162</v>
      </c>
      <c r="R103" s="114" t="s">
        <v>49</v>
      </c>
      <c r="S103" s="114">
        <v>1</v>
      </c>
      <c r="T103" s="118">
        <f>S103*30*50/60</f>
        <v>25</v>
      </c>
      <c r="U103" s="36" t="s">
        <v>99</v>
      </c>
      <c r="V103" s="254"/>
      <c r="W103" s="30"/>
    </row>
    <row r="104" spans="1:23" ht="18" customHeight="1">
      <c r="A104" s="26"/>
      <c r="B104" s="256"/>
      <c r="C104" s="252"/>
      <c r="D104" s="233"/>
      <c r="E104" s="111" t="s">
        <v>46</v>
      </c>
      <c r="F104" s="155" t="s">
        <v>267</v>
      </c>
      <c r="G104" s="185" t="s">
        <v>49</v>
      </c>
      <c r="H104" s="185">
        <v>1</v>
      </c>
      <c r="I104" s="118">
        <f t="shared" si="13"/>
        <v>25</v>
      </c>
      <c r="J104" s="186"/>
      <c r="K104" s="254"/>
      <c r="L104" s="168"/>
      <c r="M104" s="256"/>
      <c r="N104" s="136" t="s">
        <v>102</v>
      </c>
      <c r="O104" s="137"/>
      <c r="P104" s="106" t="s">
        <v>69</v>
      </c>
      <c r="Q104" s="138" t="s">
        <v>268</v>
      </c>
      <c r="R104" s="46"/>
      <c r="S104" s="46">
        <v>2</v>
      </c>
      <c r="T104" s="184">
        <f>S104*30</f>
        <v>60</v>
      </c>
      <c r="U104" s="101" t="s">
        <v>104</v>
      </c>
      <c r="V104" s="253" t="str">
        <f>IF(COUNTIF(O104,"○")=1,"OK","NG")</f>
        <v>NG</v>
      </c>
      <c r="W104" s="30"/>
    </row>
    <row r="105" spans="1:23" ht="18" customHeight="1">
      <c r="A105" s="26"/>
      <c r="B105" s="256"/>
      <c r="C105" s="251" t="s">
        <v>269</v>
      </c>
      <c r="D105" s="270"/>
      <c r="E105" s="187"/>
      <c r="F105" s="272" t="s">
        <v>270</v>
      </c>
      <c r="G105" s="275"/>
      <c r="H105" s="275">
        <v>2</v>
      </c>
      <c r="I105" s="278">
        <f>H105*30</f>
        <v>60</v>
      </c>
      <c r="J105" s="284" t="s">
        <v>271</v>
      </c>
      <c r="K105" s="253" t="str">
        <f>IF(COUNTIF(D105,"○")=1,"OK","NG")</f>
        <v>NG</v>
      </c>
      <c r="L105" s="168"/>
      <c r="M105" s="256"/>
      <c r="N105" s="231" t="s">
        <v>106</v>
      </c>
      <c r="O105" s="93"/>
      <c r="P105" s="162"/>
      <c r="Q105" s="139"/>
      <c r="R105" s="28"/>
      <c r="S105" s="28"/>
      <c r="T105" s="29"/>
      <c r="U105" s="101"/>
      <c r="V105" s="253"/>
      <c r="W105" s="30"/>
    </row>
    <row r="106" spans="1:23" ht="18" customHeight="1">
      <c r="A106" s="26"/>
      <c r="B106" s="256"/>
      <c r="C106" s="251"/>
      <c r="D106" s="270"/>
      <c r="E106" s="188" t="s">
        <v>69</v>
      </c>
      <c r="F106" s="273"/>
      <c r="G106" s="276"/>
      <c r="H106" s="276"/>
      <c r="I106" s="279"/>
      <c r="J106" s="285"/>
      <c r="K106" s="253"/>
      <c r="L106" s="168"/>
      <c r="M106" s="257"/>
      <c r="N106" s="133" t="s">
        <v>108</v>
      </c>
      <c r="O106" s="141"/>
      <c r="P106" s="142"/>
      <c r="Q106" s="143"/>
      <c r="R106" s="42"/>
      <c r="S106" s="42"/>
      <c r="T106" s="43"/>
      <c r="U106" s="36"/>
      <c r="V106" s="254"/>
      <c r="W106" s="30"/>
    </row>
    <row r="107" spans="1:23" ht="18" customHeight="1">
      <c r="A107" s="26"/>
      <c r="B107" s="257"/>
      <c r="C107" s="252"/>
      <c r="D107" s="271"/>
      <c r="E107" s="192"/>
      <c r="F107" s="274"/>
      <c r="G107" s="277"/>
      <c r="H107" s="277"/>
      <c r="I107" s="280"/>
      <c r="J107" s="286"/>
      <c r="K107" s="254"/>
      <c r="L107" s="189"/>
      <c r="M107" s="255" t="s">
        <v>272</v>
      </c>
      <c r="N107" s="250" t="s">
        <v>273</v>
      </c>
      <c r="O107" s="95"/>
      <c r="P107" s="96"/>
      <c r="Q107" s="190" t="s">
        <v>274</v>
      </c>
      <c r="R107" s="23">
        <v>4</v>
      </c>
      <c r="S107" s="23">
        <v>1</v>
      </c>
      <c r="T107" s="24">
        <f t="shared" ref="T107:T115" si="14">S107*30*50/60</f>
        <v>25</v>
      </c>
      <c r="U107" s="191"/>
      <c r="V107" s="247" t="str">
        <f>IF(COUNTIF(O116:O118,"○")=3,"OK","NG")</f>
        <v>NG</v>
      </c>
      <c r="W107" s="30"/>
    </row>
    <row r="108" spans="1:23" ht="18" customHeight="1">
      <c r="A108" s="26"/>
      <c r="B108" s="255" t="s">
        <v>275</v>
      </c>
      <c r="C108" s="250" t="s">
        <v>276</v>
      </c>
      <c r="D108" s="95"/>
      <c r="E108" s="55" t="s">
        <v>46</v>
      </c>
      <c r="F108" s="194" t="s">
        <v>277</v>
      </c>
      <c r="G108" s="181" t="s">
        <v>19</v>
      </c>
      <c r="H108" s="23">
        <v>1</v>
      </c>
      <c r="I108" s="195">
        <f>H108*30*50/60</f>
        <v>25</v>
      </c>
      <c r="J108" s="122"/>
      <c r="K108" s="247" t="str">
        <f>IF(COUNTIF(D110:D111,"○")=1,"OK","NG")</f>
        <v>NG</v>
      </c>
      <c r="L108" s="189"/>
      <c r="M108" s="256"/>
      <c r="N108" s="261"/>
      <c r="O108" s="93"/>
      <c r="P108" s="92"/>
      <c r="Q108" s="193" t="s">
        <v>278</v>
      </c>
      <c r="R108" s="28">
        <v>4</v>
      </c>
      <c r="S108" s="28">
        <v>2</v>
      </c>
      <c r="T108" s="29">
        <f t="shared" si="14"/>
        <v>50</v>
      </c>
      <c r="U108" s="81"/>
      <c r="V108" s="253"/>
      <c r="W108" s="30"/>
    </row>
    <row r="109" spans="1:23" s="57" customFormat="1" ht="18" customHeight="1">
      <c r="A109" s="26"/>
      <c r="B109" s="256"/>
      <c r="C109" s="261"/>
      <c r="D109" s="137"/>
      <c r="E109" s="55"/>
      <c r="F109" s="196" t="s">
        <v>277</v>
      </c>
      <c r="G109" s="99" t="s">
        <v>282</v>
      </c>
      <c r="H109" s="144">
        <v>1</v>
      </c>
      <c r="I109" s="29">
        <f t="shared" ref="I109" si="15">H109*30*50/60</f>
        <v>25</v>
      </c>
      <c r="J109" s="94"/>
      <c r="K109" s="253"/>
      <c r="L109" s="189"/>
      <c r="M109" s="256"/>
      <c r="N109" s="261"/>
      <c r="O109" s="93"/>
      <c r="P109" s="92"/>
      <c r="Q109" s="100" t="s">
        <v>281</v>
      </c>
      <c r="R109" s="28" t="s">
        <v>23</v>
      </c>
      <c r="S109" s="28">
        <v>1</v>
      </c>
      <c r="T109" s="29">
        <f t="shared" si="14"/>
        <v>25</v>
      </c>
      <c r="U109" s="49"/>
      <c r="V109" s="253"/>
      <c r="W109" s="30"/>
    </row>
    <row r="110" spans="1:23" s="57" customFormat="1" ht="18" customHeight="1">
      <c r="A110" s="26"/>
      <c r="B110" s="256"/>
      <c r="C110" s="261"/>
      <c r="D110" s="93"/>
      <c r="E110" s="55" t="s">
        <v>46</v>
      </c>
      <c r="F110" s="197" t="s">
        <v>279</v>
      </c>
      <c r="G110" s="153" t="s">
        <v>186</v>
      </c>
      <c r="H110" s="46">
        <v>8</v>
      </c>
      <c r="I110" s="198">
        <f>H110*30*50/60</f>
        <v>200</v>
      </c>
      <c r="J110" s="281" t="s">
        <v>280</v>
      </c>
      <c r="K110" s="253"/>
      <c r="L110" s="189"/>
      <c r="M110" s="256"/>
      <c r="N110" s="261"/>
      <c r="O110" s="93"/>
      <c r="P110" s="92"/>
      <c r="Q110" s="100" t="s">
        <v>283</v>
      </c>
      <c r="R110" s="28" t="s">
        <v>23</v>
      </c>
      <c r="S110" s="28">
        <v>1</v>
      </c>
      <c r="T110" s="29">
        <f t="shared" si="14"/>
        <v>25</v>
      </c>
      <c r="U110" s="49"/>
      <c r="V110" s="253"/>
      <c r="W110" s="30"/>
    </row>
    <row r="111" spans="1:23" s="57" customFormat="1" ht="18" customHeight="1" thickBot="1">
      <c r="A111" s="26"/>
      <c r="B111" s="287"/>
      <c r="C111" s="305"/>
      <c r="D111" s="199"/>
      <c r="E111" s="60" t="s">
        <v>46</v>
      </c>
      <c r="F111" s="200" t="s">
        <v>279</v>
      </c>
      <c r="G111" s="201" t="s">
        <v>45</v>
      </c>
      <c r="H111" s="201">
        <v>10</v>
      </c>
      <c r="I111" s="202">
        <f>H111*30</f>
        <v>300</v>
      </c>
      <c r="J111" s="282"/>
      <c r="K111" s="269"/>
      <c r="L111" s="189"/>
      <c r="M111" s="256"/>
      <c r="N111" s="261"/>
      <c r="O111" s="93"/>
      <c r="P111" s="92"/>
      <c r="Q111" s="100" t="s">
        <v>285</v>
      </c>
      <c r="R111" s="28" t="s">
        <v>23</v>
      </c>
      <c r="S111" s="28">
        <v>1</v>
      </c>
      <c r="T111" s="29">
        <f t="shared" si="14"/>
        <v>25</v>
      </c>
      <c r="U111" s="49"/>
      <c r="V111" s="253"/>
      <c r="W111" s="30"/>
    </row>
    <row r="112" spans="1:23" ht="18" customHeight="1">
      <c r="A112" s="26"/>
      <c r="B112" s="58"/>
      <c r="C112" s="31" t="s">
        <v>284</v>
      </c>
      <c r="D112" s="58"/>
      <c r="E112" s="58"/>
      <c r="F112" s="58"/>
      <c r="G112" s="58"/>
      <c r="H112" s="58"/>
      <c r="I112" s="58"/>
      <c r="J112" s="58"/>
      <c r="K112" s="203"/>
      <c r="L112" s="189"/>
      <c r="M112" s="256"/>
      <c r="N112" s="261"/>
      <c r="O112" s="93"/>
      <c r="P112" s="92"/>
      <c r="Q112" s="130" t="s">
        <v>287</v>
      </c>
      <c r="R112" s="28" t="s">
        <v>66</v>
      </c>
      <c r="S112" s="28">
        <v>1</v>
      </c>
      <c r="T112" s="29">
        <f t="shared" si="14"/>
        <v>25</v>
      </c>
      <c r="U112" s="49"/>
      <c r="V112" s="253"/>
      <c r="W112" s="30"/>
    </row>
    <row r="113" spans="1:24" s="61" customFormat="1" ht="18" customHeight="1">
      <c r="A113" s="26"/>
      <c r="B113" s="37"/>
      <c r="C113" s="31" t="s">
        <v>286</v>
      </c>
      <c r="D113" s="37"/>
      <c r="E113" s="37"/>
      <c r="F113" s="81"/>
      <c r="G113" s="37"/>
      <c r="H113" s="37"/>
      <c r="I113" s="37"/>
      <c r="J113" s="81"/>
      <c r="K113" s="37"/>
      <c r="L113" s="204"/>
      <c r="M113" s="256"/>
      <c r="N113" s="261"/>
      <c r="O113" s="93"/>
      <c r="P113" s="92"/>
      <c r="Q113" s="130" t="s">
        <v>288</v>
      </c>
      <c r="R113" s="28" t="s">
        <v>49</v>
      </c>
      <c r="S113" s="28">
        <v>1</v>
      </c>
      <c r="T113" s="29">
        <f t="shared" si="14"/>
        <v>25</v>
      </c>
      <c r="U113" s="49"/>
      <c r="V113" s="253"/>
      <c r="W113" s="30"/>
    </row>
    <row r="114" spans="1:24" s="61" customFormat="1" ht="18" customHeight="1">
      <c r="A114" s="26"/>
      <c r="B114" s="37"/>
      <c r="C114" s="58"/>
      <c r="D114" s="37"/>
      <c r="E114" s="37"/>
      <c r="F114" s="205"/>
      <c r="G114" s="37"/>
      <c r="H114" s="37"/>
      <c r="I114" s="58"/>
      <c r="J114" s="58"/>
      <c r="K114" s="37"/>
      <c r="L114" s="76"/>
      <c r="M114" s="256"/>
      <c r="N114" s="261"/>
      <c r="O114" s="93"/>
      <c r="P114" s="92"/>
      <c r="Q114" s="130" t="s">
        <v>290</v>
      </c>
      <c r="R114" s="28" t="s">
        <v>49</v>
      </c>
      <c r="S114" s="28">
        <v>1</v>
      </c>
      <c r="T114" s="29">
        <f t="shared" si="14"/>
        <v>25</v>
      </c>
      <c r="U114" s="49"/>
      <c r="V114" s="253"/>
      <c r="W114" s="30"/>
    </row>
    <row r="115" spans="1:24" s="61" customFormat="1" ht="18" customHeight="1">
      <c r="A115" s="26"/>
      <c r="B115" s="37"/>
      <c r="C115" s="31"/>
      <c r="D115" s="31"/>
      <c r="E115" s="31"/>
      <c r="F115" s="81"/>
      <c r="G115" s="37"/>
      <c r="H115" s="37"/>
      <c r="I115" s="206" t="s">
        <v>289</v>
      </c>
      <c r="J115" s="81"/>
      <c r="K115" s="37"/>
      <c r="L115" s="76"/>
      <c r="M115" s="256"/>
      <c r="N115" s="261"/>
      <c r="O115" s="93"/>
      <c r="P115" s="92"/>
      <c r="Q115" s="130" t="s">
        <v>176</v>
      </c>
      <c r="R115" s="28" t="s">
        <v>49</v>
      </c>
      <c r="S115" s="28">
        <v>1</v>
      </c>
      <c r="T115" s="29">
        <f t="shared" si="14"/>
        <v>25</v>
      </c>
      <c r="U115" s="49"/>
      <c r="V115" s="253"/>
      <c r="W115" s="30"/>
    </row>
    <row r="116" spans="1:24" s="61" customFormat="1" ht="18" customHeight="1">
      <c r="A116" s="26"/>
      <c r="B116" s="37"/>
      <c r="C116" s="205"/>
      <c r="D116" s="205"/>
      <c r="E116" s="205"/>
      <c r="F116" s="205"/>
      <c r="G116" s="205"/>
      <c r="H116" s="205"/>
      <c r="I116" s="208" t="s">
        <v>291</v>
      </c>
      <c r="J116" s="209" t="str">
        <f>IF(AND(K3="OK",K19="OK",K27="OK"),"OK","NG")</f>
        <v>NG</v>
      </c>
      <c r="K116" s="37"/>
      <c r="L116" s="76"/>
      <c r="M116" s="256"/>
      <c r="N116" s="288"/>
      <c r="O116" s="93"/>
      <c r="P116" s="55" t="s">
        <v>69</v>
      </c>
      <c r="Q116" s="207" t="s">
        <v>293</v>
      </c>
      <c r="R116" s="46"/>
      <c r="S116" s="46">
        <v>2</v>
      </c>
      <c r="T116" s="29">
        <f>S116*15</f>
        <v>30</v>
      </c>
      <c r="U116" s="49"/>
      <c r="V116" s="253"/>
      <c r="W116" s="30"/>
    </row>
    <row r="117" spans="1:24" ht="18" customHeight="1">
      <c r="A117" s="26"/>
      <c r="B117" s="37"/>
      <c r="C117" s="205"/>
      <c r="D117" s="205"/>
      <c r="E117" s="205"/>
      <c r="F117" s="205"/>
      <c r="G117" s="205"/>
      <c r="H117" s="205"/>
      <c r="I117" s="208" t="s">
        <v>292</v>
      </c>
      <c r="J117" s="209" t="str">
        <f>IF(AND(K61="OK",K66="OK",K71="OK"),"OK","NG")</f>
        <v>NG</v>
      </c>
      <c r="K117" s="37"/>
      <c r="L117" s="76"/>
      <c r="M117" s="256"/>
      <c r="N117" s="283" t="s">
        <v>295</v>
      </c>
      <c r="O117" s="93"/>
      <c r="P117" s="55" t="s">
        <v>69</v>
      </c>
      <c r="Q117" s="207" t="s">
        <v>296</v>
      </c>
      <c r="R117" s="46"/>
      <c r="S117" s="46">
        <v>6</v>
      </c>
      <c r="T117" s="47">
        <f>S117*30</f>
        <v>180</v>
      </c>
      <c r="U117" s="49" t="s">
        <v>297</v>
      </c>
      <c r="V117" s="253"/>
      <c r="W117" s="30"/>
    </row>
    <row r="118" spans="1:24" ht="18" customHeight="1">
      <c r="A118" s="26"/>
      <c r="B118" s="37"/>
      <c r="C118" s="31"/>
      <c r="D118" s="37"/>
      <c r="E118" s="37"/>
      <c r="F118" s="81"/>
      <c r="G118" s="37"/>
      <c r="H118" s="37"/>
      <c r="I118" s="208" t="s">
        <v>294</v>
      </c>
      <c r="J118" s="209" t="str">
        <f>IF(AND(K87="OK",K99="OK",K105="OK"),"OK","NG")</f>
        <v>NG</v>
      </c>
      <c r="K118" s="37"/>
      <c r="L118" s="76"/>
      <c r="M118" s="256"/>
      <c r="N118" s="262"/>
      <c r="O118" s="111"/>
      <c r="P118" s="164" t="s">
        <v>69</v>
      </c>
      <c r="Q118" s="210" t="s">
        <v>299</v>
      </c>
      <c r="R118" s="28"/>
      <c r="S118" s="28">
        <v>2</v>
      </c>
      <c r="T118" s="29">
        <f>S118*15</f>
        <v>30</v>
      </c>
      <c r="U118" s="49"/>
      <c r="V118" s="254"/>
      <c r="W118" s="30"/>
    </row>
    <row r="119" spans="1:24" ht="18" customHeight="1">
      <c r="A119" s="26"/>
      <c r="B119" s="37"/>
      <c r="C119" s="31"/>
      <c r="D119" s="37"/>
      <c r="E119" s="37"/>
      <c r="F119" s="81"/>
      <c r="G119" s="37"/>
      <c r="H119" s="37"/>
      <c r="I119" s="208" t="s">
        <v>298</v>
      </c>
      <c r="J119" s="209" t="str">
        <f>IF(K108="OK","OK","NG")</f>
        <v>NG</v>
      </c>
      <c r="K119" s="37"/>
      <c r="L119" s="76"/>
      <c r="M119" s="256"/>
      <c r="N119" s="258" t="s">
        <v>301</v>
      </c>
      <c r="O119" s="95"/>
      <c r="P119" s="85" t="s">
        <v>69</v>
      </c>
      <c r="Q119" s="211" t="s">
        <v>302</v>
      </c>
      <c r="R119" s="33"/>
      <c r="S119" s="33">
        <v>2</v>
      </c>
      <c r="T119" s="24">
        <f>S119*15</f>
        <v>30</v>
      </c>
      <c r="U119" s="191"/>
      <c r="V119" s="247" t="str">
        <f>IF(COUNTIF(O119:O121,"○")=3,"OK","NG")</f>
        <v>NG</v>
      </c>
      <c r="W119" s="30"/>
    </row>
    <row r="120" spans="1:24" ht="18" customHeight="1">
      <c r="A120" s="26"/>
      <c r="B120" s="37"/>
      <c r="C120" s="31"/>
      <c r="D120" s="37"/>
      <c r="E120" s="37"/>
      <c r="F120" s="81"/>
      <c r="G120" s="37"/>
      <c r="H120" s="37"/>
      <c r="I120" s="208" t="s">
        <v>300</v>
      </c>
      <c r="J120" s="209" t="str">
        <f>IF(OR(AND(V4="OK",V31="OK"),AND(V38="OK",V58="OK"),AND(V65="OK",V102="OK")),"OK","NG")</f>
        <v>NG</v>
      </c>
      <c r="K120" s="37"/>
      <c r="L120" s="76"/>
      <c r="M120" s="256"/>
      <c r="N120" s="259"/>
      <c r="O120" s="93"/>
      <c r="P120" s="106" t="s">
        <v>69</v>
      </c>
      <c r="Q120" s="212" t="s">
        <v>304</v>
      </c>
      <c r="R120" s="108"/>
      <c r="S120" s="108">
        <v>6</v>
      </c>
      <c r="T120" s="184">
        <f>S120*15</f>
        <v>90</v>
      </c>
      <c r="U120" s="49" t="s">
        <v>305</v>
      </c>
      <c r="V120" s="253"/>
      <c r="W120" s="30"/>
    </row>
    <row r="121" spans="1:24" ht="18" customHeight="1" thickBot="1">
      <c r="A121" s="26"/>
      <c r="B121" s="37"/>
      <c r="C121" s="31"/>
      <c r="D121" s="37"/>
      <c r="E121" s="37"/>
      <c r="F121" s="81"/>
      <c r="G121" s="37"/>
      <c r="H121" s="37"/>
      <c r="I121" s="208" t="s">
        <v>303</v>
      </c>
      <c r="J121" s="209" t="str">
        <f>IF(AND(V107="OK",V119="OK"),"OK","NG")</f>
        <v>NG</v>
      </c>
      <c r="K121" s="37"/>
      <c r="L121" s="76"/>
      <c r="M121" s="287"/>
      <c r="N121" s="268"/>
      <c r="O121" s="213"/>
      <c r="P121" s="56"/>
      <c r="Q121" s="214" t="s">
        <v>306</v>
      </c>
      <c r="R121" s="215"/>
      <c r="S121" s="215"/>
      <c r="T121" s="216"/>
      <c r="U121" s="217"/>
      <c r="V121" s="269"/>
      <c r="W121" s="30"/>
    </row>
    <row r="122" spans="1:24" ht="18" customHeight="1" thickBot="1">
      <c r="A122" s="26"/>
      <c r="B122" s="37"/>
      <c r="C122" s="31"/>
      <c r="D122" s="37"/>
      <c r="E122" s="37"/>
      <c r="F122" s="81"/>
      <c r="G122" s="37"/>
      <c r="H122" s="37"/>
      <c r="I122" s="37"/>
      <c r="J122" s="81"/>
      <c r="K122" s="37"/>
      <c r="L122" s="76"/>
      <c r="M122" s="218"/>
      <c r="N122" s="219"/>
      <c r="O122" s="220"/>
      <c r="P122" s="220"/>
      <c r="Q122" s="221"/>
      <c r="R122" s="221"/>
      <c r="S122" s="221"/>
      <c r="T122" s="221"/>
      <c r="U122" s="222"/>
      <c r="V122" s="223"/>
      <c r="W122" s="30"/>
    </row>
    <row r="123" spans="1:24" ht="18" customHeight="1">
      <c r="A123" s="38"/>
      <c r="B123" s="37"/>
      <c r="C123" s="289" t="s">
        <v>307</v>
      </c>
      <c r="D123" s="290"/>
      <c r="E123" s="290"/>
      <c r="F123" s="290"/>
      <c r="G123" s="290"/>
      <c r="H123" s="290"/>
      <c r="I123" s="291"/>
      <c r="J123" s="295">
        <f>SUMIFS(H3:H25,D3:D25,"○")+SUMIFS(H27:H130,D27:D130,"○")+SUMIFS(S4:S33,O4:O33,"○")+SUMIFS(S38:S60,O38:O60,"○")+SUMIFS(S65:S120,O65:O120,"○")</f>
        <v>0</v>
      </c>
      <c r="K123" s="37"/>
      <c r="L123" s="76"/>
      <c r="M123" s="37"/>
      <c r="N123" s="63"/>
      <c r="O123" s="63"/>
      <c r="P123" s="63"/>
      <c r="Q123" s="64"/>
      <c r="R123" s="40"/>
      <c r="S123" s="40"/>
      <c r="T123" s="40"/>
      <c r="U123" s="63"/>
      <c r="V123" s="40"/>
      <c r="W123" s="30"/>
    </row>
    <row r="124" spans="1:24" s="61" customFormat="1" ht="14.25" customHeight="1">
      <c r="A124" s="38"/>
      <c r="B124" s="37"/>
      <c r="C124" s="292"/>
      <c r="D124" s="293"/>
      <c r="E124" s="293"/>
      <c r="F124" s="293"/>
      <c r="G124" s="293"/>
      <c r="H124" s="293"/>
      <c r="I124" s="294"/>
      <c r="J124" s="296"/>
      <c r="K124" s="37"/>
      <c r="L124" s="76"/>
      <c r="M124" s="65"/>
      <c r="N124" s="66"/>
      <c r="O124" s="65"/>
      <c r="P124" s="65"/>
      <c r="Q124" s="67"/>
      <c r="R124" s="65"/>
      <c r="S124" s="65"/>
      <c r="T124" s="65"/>
      <c r="U124" s="67"/>
      <c r="V124" s="65"/>
      <c r="W124" s="30"/>
    </row>
    <row r="125" spans="1:24" s="61" customFormat="1" ht="14.25" customHeight="1">
      <c r="A125" s="38"/>
      <c r="B125" s="37"/>
      <c r="C125" s="297" t="s">
        <v>308</v>
      </c>
      <c r="D125" s="298"/>
      <c r="E125" s="298"/>
      <c r="F125" s="298"/>
      <c r="G125" s="298"/>
      <c r="H125" s="298"/>
      <c r="I125" s="299"/>
      <c r="J125" s="303" t="str">
        <f>IF(AND(J123&gt;=128,COUNTIF(J116:J121,"OK")=6),"合","否")</f>
        <v>否</v>
      </c>
      <c r="K125" s="59"/>
      <c r="L125" s="76"/>
      <c r="M125" s="65"/>
      <c r="N125" s="66"/>
      <c r="O125" s="65"/>
      <c r="P125" s="65"/>
      <c r="Q125" s="67"/>
      <c r="R125" s="65"/>
      <c r="S125" s="65"/>
      <c r="T125" s="65"/>
      <c r="U125" s="67"/>
      <c r="V125" s="65"/>
      <c r="W125" s="39"/>
    </row>
    <row r="126" spans="1:24" ht="15" customHeight="1" thickBot="1">
      <c r="A126" s="38"/>
      <c r="B126" s="68"/>
      <c r="C126" s="300"/>
      <c r="D126" s="301"/>
      <c r="E126" s="301"/>
      <c r="F126" s="301"/>
      <c r="G126" s="301"/>
      <c r="H126" s="301"/>
      <c r="I126" s="302"/>
      <c r="J126" s="304"/>
      <c r="K126" s="59"/>
      <c r="L126" s="62"/>
      <c r="M126" s="65"/>
      <c r="N126" s="66"/>
      <c r="O126" s="65"/>
      <c r="P126" s="65"/>
      <c r="Q126" s="67"/>
      <c r="R126" s="65"/>
      <c r="S126" s="65"/>
      <c r="T126" s="65"/>
      <c r="U126" s="67"/>
      <c r="V126" s="65"/>
      <c r="W126" s="39"/>
    </row>
    <row r="127" spans="1:24" ht="15" customHeight="1">
      <c r="A127" s="224"/>
      <c r="B127" s="69"/>
      <c r="C127" s="70"/>
      <c r="D127" s="70"/>
      <c r="E127" s="70"/>
      <c r="F127" s="70"/>
      <c r="G127" s="70"/>
      <c r="H127" s="70"/>
      <c r="I127" s="71"/>
      <c r="J127" s="72"/>
      <c r="K127" s="73"/>
      <c r="L127" s="225"/>
      <c r="M127" s="226"/>
      <c r="N127" s="227"/>
      <c r="O127" s="226"/>
      <c r="P127" s="226"/>
      <c r="Q127" s="228"/>
      <c r="R127" s="226"/>
      <c r="S127" s="226"/>
      <c r="T127" s="226"/>
      <c r="U127" s="228"/>
      <c r="V127" s="226"/>
      <c r="W127" s="229"/>
    </row>
    <row r="128" spans="1:24" ht="15" customHeight="1">
      <c r="A128" s="230"/>
      <c r="B128" s="40"/>
      <c r="C128" s="63"/>
      <c r="D128" s="40"/>
      <c r="E128" s="40"/>
      <c r="F128" s="64"/>
      <c r="G128" s="40"/>
      <c r="H128" s="40"/>
      <c r="I128" s="40"/>
      <c r="J128" s="64"/>
      <c r="K128" s="37"/>
      <c r="L128" s="62"/>
      <c r="M128" s="37"/>
      <c r="N128" s="31"/>
      <c r="O128" s="31"/>
      <c r="P128" s="31"/>
      <c r="Q128" s="81"/>
      <c r="R128" s="37"/>
      <c r="S128" s="37"/>
      <c r="T128" s="37"/>
      <c r="U128" s="31"/>
      <c r="V128" s="37"/>
      <c r="W128" s="75"/>
      <c r="X128" s="82"/>
    </row>
    <row r="129" spans="1:23" ht="15" customHeight="1">
      <c r="A129" s="74"/>
      <c r="L129" s="76"/>
      <c r="W129" s="80"/>
    </row>
    <row r="130" spans="1:23" ht="15" customHeight="1">
      <c r="A130" s="58"/>
      <c r="L130" s="65"/>
      <c r="W130" s="80"/>
    </row>
    <row r="131" spans="1:23" ht="15" customHeight="1">
      <c r="A131" s="40"/>
      <c r="L131" s="65"/>
      <c r="W131" s="74"/>
    </row>
    <row r="132" spans="1:23" ht="15" customHeight="1">
      <c r="A132" s="40"/>
      <c r="L132" s="31"/>
      <c r="M132" s="37"/>
      <c r="N132" s="31"/>
      <c r="O132" s="31"/>
      <c r="P132" s="31"/>
      <c r="Q132" s="81"/>
      <c r="R132" s="37"/>
      <c r="S132" s="37"/>
      <c r="T132" s="37"/>
      <c r="U132" s="31"/>
      <c r="V132" s="37"/>
      <c r="W132" s="74"/>
    </row>
    <row r="133" spans="1:23" ht="15" customHeight="1">
      <c r="A133" s="40"/>
      <c r="L133" s="31"/>
      <c r="M133" s="37"/>
      <c r="N133" s="31"/>
      <c r="O133" s="31"/>
      <c r="P133" s="31"/>
      <c r="Q133" s="81"/>
      <c r="R133" s="37"/>
      <c r="S133" s="37"/>
      <c r="T133" s="37"/>
      <c r="U133" s="31"/>
      <c r="V133" s="37"/>
      <c r="W133" s="58"/>
    </row>
    <row r="134" spans="1:23" ht="15" customHeight="1"/>
    <row r="135" spans="1:23" ht="12.75" customHeight="1"/>
    <row r="136" spans="1:23" s="77" customFormat="1" ht="14.25" customHeight="1">
      <c r="A136" s="83"/>
      <c r="C136" s="78"/>
      <c r="F136" s="79"/>
      <c r="J136" s="79"/>
      <c r="L136" s="78"/>
      <c r="N136" s="78"/>
      <c r="O136" s="78"/>
      <c r="P136" s="78"/>
      <c r="Q136" s="79"/>
      <c r="U136" s="78"/>
      <c r="W136" s="83"/>
    </row>
    <row r="137" spans="1:23">
      <c r="N137" s="77"/>
      <c r="O137" s="77"/>
      <c r="P137" s="77"/>
      <c r="Q137" s="77"/>
      <c r="U137" s="77"/>
    </row>
    <row r="141" spans="1:23">
      <c r="C141" s="77"/>
      <c r="F141" s="77"/>
      <c r="J141" s="77"/>
    </row>
  </sheetData>
  <sheetProtection formatCells="0" formatColumns="0" formatRows="0" insertColumns="0" insertRows="0" insertHyperlinks="0" deleteColumns="0" deleteRows="0" sort="0" autoFilter="0" pivotTables="0"/>
  <mergeCells count="69">
    <mergeCell ref="C123:I124"/>
    <mergeCell ref="J123:J124"/>
    <mergeCell ref="C125:I126"/>
    <mergeCell ref="J125:J126"/>
    <mergeCell ref="B108:B111"/>
    <mergeCell ref="C108:C111"/>
    <mergeCell ref="N117:N118"/>
    <mergeCell ref="J105:J107"/>
    <mergeCell ref="K105:K107"/>
    <mergeCell ref="M107:M121"/>
    <mergeCell ref="N107:N116"/>
    <mergeCell ref="V107:V118"/>
    <mergeCell ref="N119:N121"/>
    <mergeCell ref="V119:V121"/>
    <mergeCell ref="V104:V106"/>
    <mergeCell ref="C105:C107"/>
    <mergeCell ref="D105:D107"/>
    <mergeCell ref="F105:F107"/>
    <mergeCell ref="G105:G107"/>
    <mergeCell ref="H105:H107"/>
    <mergeCell ref="I105:I107"/>
    <mergeCell ref="C99:C104"/>
    <mergeCell ref="K99:K104"/>
    <mergeCell ref="V102:V103"/>
    <mergeCell ref="V65:V101"/>
    <mergeCell ref="K108:K111"/>
    <mergeCell ref="J110:J111"/>
    <mergeCell ref="N18:N28"/>
    <mergeCell ref="K87:K98"/>
    <mergeCell ref="N90:N101"/>
    <mergeCell ref="N81:N89"/>
    <mergeCell ref="B61:B86"/>
    <mergeCell ref="C61:C65"/>
    <mergeCell ref="K61:K65"/>
    <mergeCell ref="C71:C86"/>
    <mergeCell ref="K71:K86"/>
    <mergeCell ref="C66:C70"/>
    <mergeCell ref="K66:K70"/>
    <mergeCell ref="N65:N80"/>
    <mergeCell ref="B3:B60"/>
    <mergeCell ref="B87:B107"/>
    <mergeCell ref="C87:C98"/>
    <mergeCell ref="C26:K26"/>
    <mergeCell ref="V38:V57"/>
    <mergeCell ref="C32:C38"/>
    <mergeCell ref="V33:V35"/>
    <mergeCell ref="V31:V32"/>
    <mergeCell ref="N29:N30"/>
    <mergeCell ref="V4:V30"/>
    <mergeCell ref="C3:C18"/>
    <mergeCell ref="K3:K18"/>
    <mergeCell ref="M3:M106"/>
    <mergeCell ref="C19:C25"/>
    <mergeCell ref="K19:K25"/>
    <mergeCell ref="V60:V62"/>
    <mergeCell ref="V58:V59"/>
    <mergeCell ref="C56:C60"/>
    <mergeCell ref="N52:N57"/>
    <mergeCell ref="C47:C55"/>
    <mergeCell ref="N46:N51"/>
    <mergeCell ref="K27:K60"/>
    <mergeCell ref="C27:C31"/>
    <mergeCell ref="C39:C46"/>
    <mergeCell ref="N38:N45"/>
    <mergeCell ref="B2:C2"/>
    <mergeCell ref="M2:N2"/>
    <mergeCell ref="Q1:U1"/>
    <mergeCell ref="N10:N17"/>
    <mergeCell ref="N4:N9"/>
  </mergeCells>
  <phoneticPr fontId="2"/>
  <dataValidations count="2">
    <dataValidation type="list" allowBlank="1" showInputMessage="1" showErrorMessage="1" sqref="O121:O122" xr:uid="{4BD67F98-5F17-4A95-8057-97F940F04E9D}">
      <formula1>",○"</formula1>
    </dataValidation>
    <dataValidation type="list" allowBlank="1" showInputMessage="1" showErrorMessage="1" sqref="D37:E37 D57:E57 P107:P122 O107:O120 O4:P34 E92:E111 O65:O105 O38:P60 E38:E56 E58:E90 D105:D111 P65:P104 E27:E36" xr:uid="{4BE81AE1-71D7-41E4-B649-35D19BA17087}">
      <formula1>マスタ</formula1>
    </dataValidation>
  </dataValidations>
  <printOptions horizontalCentered="1" verticalCentered="1"/>
  <pageMargins left="0.31496062992125984" right="0.15748031496062992" top="0.15748031496062992" bottom="0.23622047244094491" header="0" footer="0"/>
  <pageSetup paperSize="8" scale="5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jim29</dc:creator>
  <cp:lastModifiedBy>jim29</cp:lastModifiedBy>
  <cp:lastPrinted>2020-02-03T04:49:00Z</cp:lastPrinted>
  <dcterms:created xsi:type="dcterms:W3CDTF">2020-02-03T04:46:49Z</dcterms:created>
  <dcterms:modified xsi:type="dcterms:W3CDTF">2020-03-04T12:53:16Z</dcterms:modified>
</cp:coreProperties>
</file>