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29\Desktop\"/>
    </mc:Choice>
  </mc:AlternateContent>
  <xr:revisionPtr revIDLastSave="0" documentId="13_ncr:1_{5A298241-3BF5-4F1D-BA94-256B372EAE2F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Ｈ30" sheetId="1" r:id="rId1"/>
  </sheets>
  <definedNames>
    <definedName name="_xlnm.Print_Area" localSheetId="0">'Ｈ30'!$A$1:$U$126</definedName>
    <definedName name="マスタ">#REF!</definedName>
  </definedNames>
  <calcPr calcId="191029"/>
</workbook>
</file>

<file path=xl/calcChain.xml><?xml version="1.0" encoding="utf-8"?>
<calcChain xmlns="http://schemas.openxmlformats.org/spreadsheetml/2006/main">
  <c r="J29" i="1" l="1"/>
  <c r="J61" i="1"/>
  <c r="J66" i="1"/>
  <c r="J70" i="1"/>
  <c r="J97" i="1"/>
  <c r="J106" i="1"/>
  <c r="U104" i="1"/>
  <c r="U120" i="1"/>
  <c r="U33" i="1"/>
  <c r="J20" i="1"/>
  <c r="U61" i="1"/>
  <c r="U67" i="1"/>
  <c r="U108" i="1"/>
  <c r="U39" i="1"/>
  <c r="U4" i="1"/>
  <c r="S27" i="1"/>
  <c r="H41" i="1"/>
  <c r="S53" i="1" l="1"/>
  <c r="H8" i="1" l="1"/>
  <c r="H51" i="1"/>
  <c r="S60" i="1" l="1"/>
  <c r="H9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H108" i="1"/>
  <c r="S102" i="1"/>
  <c r="H107" i="1"/>
  <c r="S101" i="1"/>
  <c r="H106" i="1"/>
  <c r="S100" i="1"/>
  <c r="S99" i="1"/>
  <c r="S98" i="1"/>
  <c r="H103" i="1"/>
  <c r="S97" i="1"/>
  <c r="H102" i="1"/>
  <c r="S96" i="1"/>
  <c r="H101" i="1"/>
  <c r="S95" i="1"/>
  <c r="H100" i="1"/>
  <c r="S94" i="1"/>
  <c r="H99" i="1"/>
  <c r="S93" i="1"/>
  <c r="H98" i="1"/>
  <c r="S92" i="1"/>
  <c r="H97" i="1"/>
  <c r="S91" i="1"/>
  <c r="H96" i="1"/>
  <c r="S90" i="1"/>
  <c r="H95" i="1"/>
  <c r="S89" i="1"/>
  <c r="H94" i="1"/>
  <c r="S88" i="1"/>
  <c r="H93" i="1"/>
  <c r="S87" i="1"/>
  <c r="H92" i="1"/>
  <c r="S86" i="1"/>
  <c r="H91" i="1"/>
  <c r="S85" i="1"/>
  <c r="H90" i="1"/>
  <c r="S84" i="1"/>
  <c r="H89" i="1"/>
  <c r="S83" i="1"/>
  <c r="H88" i="1"/>
  <c r="S82" i="1"/>
  <c r="H87" i="1"/>
  <c r="S81" i="1"/>
  <c r="H86" i="1"/>
  <c r="S80" i="1"/>
  <c r="H85" i="1"/>
  <c r="S79" i="1"/>
  <c r="H84" i="1"/>
  <c r="S78" i="1"/>
  <c r="H83" i="1"/>
  <c r="S77" i="1"/>
  <c r="H82" i="1"/>
  <c r="S76" i="1"/>
  <c r="H81" i="1"/>
  <c r="S75" i="1"/>
  <c r="H80" i="1"/>
  <c r="S74" i="1"/>
  <c r="H79" i="1"/>
  <c r="S73" i="1"/>
  <c r="H78" i="1"/>
  <c r="S72" i="1"/>
  <c r="H77" i="1"/>
  <c r="S71" i="1"/>
  <c r="H76" i="1"/>
  <c r="S70" i="1"/>
  <c r="H75" i="1"/>
  <c r="S69" i="1"/>
  <c r="H74" i="1"/>
  <c r="S68" i="1"/>
  <c r="H73" i="1"/>
  <c r="S67" i="1"/>
  <c r="H72" i="1"/>
  <c r="H71" i="1"/>
  <c r="H70" i="1"/>
  <c r="H69" i="1"/>
  <c r="S63" i="1"/>
  <c r="H68" i="1"/>
  <c r="S62" i="1"/>
  <c r="H67" i="1"/>
  <c r="S61" i="1"/>
  <c r="H66" i="1"/>
  <c r="S58" i="1"/>
  <c r="S59" i="1"/>
  <c r="H65" i="1"/>
  <c r="I114" i="1"/>
  <c r="S57" i="1"/>
  <c r="H64" i="1"/>
  <c r="S56" i="1"/>
  <c r="H63" i="1"/>
  <c r="S55" i="1"/>
  <c r="H62" i="1"/>
  <c r="H61" i="1"/>
  <c r="S54" i="1"/>
  <c r="H60" i="1"/>
  <c r="H59" i="1"/>
  <c r="S52" i="1"/>
  <c r="H58" i="1"/>
  <c r="S51" i="1"/>
  <c r="H57" i="1"/>
  <c r="S50" i="1"/>
  <c r="H56" i="1"/>
  <c r="S49" i="1"/>
  <c r="H55" i="1"/>
  <c r="S48" i="1"/>
  <c r="H54" i="1"/>
  <c r="S47" i="1"/>
  <c r="H53" i="1"/>
  <c r="S46" i="1"/>
  <c r="H52" i="1"/>
  <c r="S45" i="1"/>
  <c r="H50" i="1"/>
  <c r="S44" i="1"/>
  <c r="H49" i="1"/>
  <c r="S43" i="1"/>
  <c r="H48" i="1"/>
  <c r="S42" i="1"/>
  <c r="H47" i="1"/>
  <c r="S41" i="1"/>
  <c r="H46" i="1"/>
  <c r="S40" i="1"/>
  <c r="H45" i="1"/>
  <c r="S39" i="1"/>
  <c r="H44" i="1"/>
  <c r="H43" i="1"/>
  <c r="H42" i="1"/>
  <c r="H40" i="1"/>
  <c r="S35" i="1"/>
  <c r="H39" i="1"/>
  <c r="S34" i="1"/>
  <c r="H38" i="1"/>
  <c r="S33" i="1"/>
  <c r="H37" i="1"/>
  <c r="S32" i="1"/>
  <c r="H36" i="1"/>
  <c r="S31" i="1"/>
  <c r="H35" i="1"/>
  <c r="S30" i="1"/>
  <c r="H34" i="1"/>
  <c r="S29" i="1"/>
  <c r="H33" i="1"/>
  <c r="S10" i="1"/>
  <c r="H32" i="1"/>
  <c r="S28" i="1"/>
  <c r="H31" i="1"/>
  <c r="H30" i="1"/>
  <c r="H29" i="1"/>
  <c r="S26" i="1"/>
  <c r="S25" i="1"/>
  <c r="H27" i="1"/>
  <c r="S24" i="1"/>
  <c r="H26" i="1"/>
  <c r="S23" i="1"/>
  <c r="H25" i="1"/>
  <c r="S22" i="1"/>
  <c r="H24" i="1"/>
  <c r="S21" i="1"/>
  <c r="H23" i="1"/>
  <c r="S20" i="1"/>
  <c r="H22" i="1"/>
  <c r="S19" i="1"/>
  <c r="H21" i="1"/>
  <c r="S18" i="1"/>
  <c r="H20" i="1"/>
  <c r="H19" i="1"/>
  <c r="S17" i="1"/>
  <c r="H18" i="1"/>
  <c r="S16" i="1"/>
  <c r="H17" i="1"/>
  <c r="S15" i="1"/>
  <c r="H16" i="1"/>
  <c r="S14" i="1"/>
  <c r="H15" i="1"/>
  <c r="S13" i="1"/>
  <c r="H14" i="1"/>
  <c r="S12" i="1"/>
  <c r="H13" i="1"/>
  <c r="S11" i="1"/>
  <c r="H12" i="1"/>
  <c r="S9" i="1"/>
  <c r="H11" i="1"/>
  <c r="S8" i="1"/>
  <c r="H10" i="1"/>
  <c r="S7" i="1"/>
  <c r="H7" i="1"/>
  <c r="S6" i="1"/>
  <c r="H6" i="1"/>
  <c r="S5" i="1"/>
  <c r="H5" i="1"/>
  <c r="S4" i="1"/>
  <c r="H4" i="1"/>
  <c r="H3" i="1"/>
  <c r="I120" i="1" l="1"/>
  <c r="J3" i="1"/>
  <c r="I115" i="1"/>
  <c r="I116" i="1"/>
  <c r="I118" i="1" l="1"/>
  <c r="I117" i="1"/>
  <c r="I113" i="1"/>
  <c r="I1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jim13</author>
  </authors>
  <commentList>
    <comment ref="C6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jim13:</t>
        </r>
        <r>
          <rPr>
            <sz val="9"/>
            <color indexed="81"/>
            <rFont val="ＭＳ Ｐゴシック"/>
            <family val="3"/>
            <charset val="128"/>
          </rPr>
          <t xml:space="preserve">
５年生の科目だけを判定します</t>
        </r>
      </text>
    </comment>
  </commentList>
</comments>
</file>

<file path=xl/sharedStrings.xml><?xml version="1.0" encoding="utf-8"?>
<sst xmlns="http://schemas.openxmlformats.org/spreadsheetml/2006/main" count="473" uniqueCount="311">
  <si>
    <t>学習・教育目標</t>
    <rPh sb="0" eb="2">
      <t>ガクシュウ</t>
    </rPh>
    <rPh sb="3" eb="5">
      <t>キョウイク</t>
    </rPh>
    <rPh sb="5" eb="7">
      <t>モクヒョウ</t>
    </rPh>
    <phoneticPr fontId="2"/>
  </si>
  <si>
    <t>修得</t>
    <rPh sb="0" eb="2">
      <t>シュウトク</t>
    </rPh>
    <phoneticPr fontId="2"/>
  </si>
  <si>
    <t>開設科目</t>
    <rPh sb="0" eb="2">
      <t>カイセツ</t>
    </rPh>
    <rPh sb="2" eb="4">
      <t>カモク</t>
    </rPh>
    <phoneticPr fontId="2"/>
  </si>
  <si>
    <t>学年</t>
    <rPh sb="0" eb="2">
      <t>ガクネン</t>
    </rPh>
    <phoneticPr fontId="2"/>
  </si>
  <si>
    <t>単位数</t>
    <rPh sb="0" eb="2">
      <t>タンイ</t>
    </rPh>
    <rPh sb="2" eb="3">
      <t>スウ</t>
    </rPh>
    <phoneticPr fontId="2"/>
  </si>
  <si>
    <t>授業時間</t>
    <rPh sb="0" eb="2">
      <t>ジュギョウ</t>
    </rPh>
    <rPh sb="2" eb="4">
      <t>ジカン</t>
    </rPh>
    <phoneticPr fontId="2"/>
  </si>
  <si>
    <t>目標達成度評価項目</t>
    <rPh sb="0" eb="2">
      <t>モクヒョウ</t>
    </rPh>
    <rPh sb="2" eb="4">
      <t>タッセイ</t>
    </rPh>
    <rPh sb="4" eb="5">
      <t>ド</t>
    </rPh>
    <rPh sb="5" eb="7">
      <t>ヒョウカ</t>
    </rPh>
    <rPh sb="7" eb="9">
      <t>コウモク</t>
    </rPh>
    <phoneticPr fontId="2"/>
  </si>
  <si>
    <t>判定</t>
    <rPh sb="0" eb="2">
      <t>ハンテイ</t>
    </rPh>
    <phoneticPr fontId="2"/>
  </si>
  <si>
    <t>目標達成度評価項目</t>
    <rPh sb="0" eb="2">
      <t>モクヒョウ</t>
    </rPh>
    <rPh sb="2" eb="5">
      <t>タッセイド</t>
    </rPh>
    <rPh sb="5" eb="7">
      <t>ヒョウカ</t>
    </rPh>
    <rPh sb="7" eb="9">
      <t>コウモク</t>
    </rPh>
    <phoneticPr fontId="2"/>
  </si>
  <si>
    <t>Ａ１</t>
    <phoneticPr fontId="2"/>
  </si>
  <si>
    <t>※微分積分学</t>
    <phoneticPr fontId="2"/>
  </si>
  <si>
    <t>Ｃ１</t>
    <phoneticPr fontId="2"/>
  </si>
  <si>
    <t>※微分方程式</t>
    <rPh sb="1" eb="3">
      <t>ビブン</t>
    </rPh>
    <rPh sb="3" eb="6">
      <t>ホウテイシキ</t>
    </rPh>
    <phoneticPr fontId="2"/>
  </si>
  <si>
    <t>数学４科目以上</t>
    <rPh sb="0" eb="2">
      <t>スウガク</t>
    </rPh>
    <rPh sb="3" eb="5">
      <t>カモク</t>
    </rPh>
    <rPh sb="5" eb="7">
      <t>イジョウ</t>
    </rPh>
    <phoneticPr fontId="2"/>
  </si>
  <si>
    <t>材 料 系</t>
    <rPh sb="0" eb="1">
      <t>ザイ</t>
    </rPh>
    <rPh sb="2" eb="3">
      <t>リョウ</t>
    </rPh>
    <rPh sb="4" eb="5">
      <t>ケイ</t>
    </rPh>
    <phoneticPr fontId="2"/>
  </si>
  <si>
    <t>※材料力学Ⅱ</t>
    <rPh sb="1" eb="3">
      <t>ザイリョウ</t>
    </rPh>
    <rPh sb="3" eb="5">
      <t>リキガク</t>
    </rPh>
    <phoneticPr fontId="2"/>
  </si>
  <si>
    <t>ME4</t>
    <phoneticPr fontId="2"/>
  </si>
  <si>
    <t>※ベクトル解析</t>
    <phoneticPr fontId="2"/>
  </si>
  <si>
    <t>ME4･IE4</t>
    <phoneticPr fontId="2"/>
  </si>
  <si>
    <t>※弾塑性論</t>
    <rPh sb="1" eb="2">
      <t>ダン</t>
    </rPh>
    <rPh sb="2" eb="4">
      <t>ソセイ</t>
    </rPh>
    <rPh sb="4" eb="5">
      <t>ロン</t>
    </rPh>
    <phoneticPr fontId="11"/>
  </si>
  <si>
    <t>ME5</t>
    <phoneticPr fontId="2"/>
  </si>
  <si>
    <t>各系１科目</t>
  </si>
  <si>
    <t>※確率・統計</t>
    <phoneticPr fontId="11"/>
  </si>
  <si>
    <t>　　弾性力学</t>
    <phoneticPr fontId="2"/>
  </si>
  <si>
    <t>合計10科目以上</t>
  </si>
  <si>
    <t>※自然科学特講</t>
    <rPh sb="1" eb="3">
      <t>シゼン</t>
    </rPh>
    <rPh sb="3" eb="5">
      <t>カガク</t>
    </rPh>
    <rPh sb="5" eb="6">
      <t>トク</t>
    </rPh>
    <rPh sb="6" eb="7">
      <t>コウ</t>
    </rPh>
    <phoneticPr fontId="2"/>
  </si>
  <si>
    <t>　　生体機械力学</t>
    <phoneticPr fontId="2"/>
  </si>
  <si>
    <t>総合科目2科目以上</t>
    <rPh sb="0" eb="2">
      <t>ソウゴウ</t>
    </rPh>
    <rPh sb="2" eb="4">
      <t>カモク</t>
    </rPh>
    <rPh sb="5" eb="7">
      <t>カモク</t>
    </rPh>
    <rPh sb="7" eb="9">
      <t>イジョウ</t>
    </rPh>
    <phoneticPr fontId="2"/>
  </si>
  <si>
    <t>※フーリエ変換</t>
    <rPh sb="5" eb="7">
      <t>ヘンカン</t>
    </rPh>
    <phoneticPr fontId="11"/>
  </si>
  <si>
    <t>　　材料強度学</t>
    <rPh sb="2" eb="6">
      <t>ザイリョウキョウド</t>
    </rPh>
    <rPh sb="6" eb="7">
      <t>ガク</t>
    </rPh>
    <phoneticPr fontId="2"/>
  </si>
  <si>
    <t>※関数論</t>
    <rPh sb="1" eb="4">
      <t>カンスウロン</t>
    </rPh>
    <phoneticPr fontId="11"/>
  </si>
  <si>
    <t>＃</t>
    <phoneticPr fontId="2"/>
  </si>
  <si>
    <t>　　材料設計工学</t>
    <rPh sb="2" eb="4">
      <t>ザイリョウ</t>
    </rPh>
    <rPh sb="4" eb="6">
      <t>セッケイ</t>
    </rPh>
    <rPh sb="6" eb="8">
      <t>コウガク</t>
    </rPh>
    <phoneticPr fontId="2"/>
  </si>
  <si>
    <t>※フーリエ・ラプラス変換</t>
    <phoneticPr fontId="2"/>
  </si>
  <si>
    <t>IE4</t>
    <phoneticPr fontId="2"/>
  </si>
  <si>
    <t>エネルギ系</t>
    <rPh sb="4" eb="5">
      <t>ケイ</t>
    </rPh>
    <phoneticPr fontId="2"/>
  </si>
  <si>
    <t>※水力学Ⅱ</t>
    <rPh sb="1" eb="4">
      <t>スイリキガク</t>
    </rPh>
    <phoneticPr fontId="2"/>
  </si>
  <si>
    <t>※統計学</t>
    <rPh sb="1" eb="4">
      <t>トウケイガク</t>
    </rPh>
    <phoneticPr fontId="2"/>
  </si>
  <si>
    <t>IE5</t>
    <phoneticPr fontId="2"/>
  </si>
  <si>
    <t>※ターボ機械</t>
    <phoneticPr fontId="2"/>
  </si>
  <si>
    <t>※数値解析</t>
    <rPh sb="1" eb="3">
      <t>スウチ</t>
    </rPh>
    <rPh sb="3" eb="5">
      <t>カイセキ</t>
    </rPh>
    <phoneticPr fontId="2"/>
  </si>
  <si>
    <t>※流体力学</t>
    <phoneticPr fontId="2"/>
  </si>
  <si>
    <t>CA5</t>
    <phoneticPr fontId="2"/>
  </si>
  <si>
    <t>※熱力学</t>
    <phoneticPr fontId="2"/>
  </si>
  <si>
    <t>　　応用統計学</t>
    <rPh sb="2" eb="4">
      <t>オウヨウ</t>
    </rPh>
    <rPh sb="4" eb="6">
      <t>トウケイ</t>
    </rPh>
    <rPh sb="6" eb="7">
      <t>ガク</t>
    </rPh>
    <phoneticPr fontId="11"/>
  </si>
  <si>
    <t>※熱機関</t>
    <phoneticPr fontId="2"/>
  </si>
  <si>
    <t>　　工学解析</t>
    <rPh sb="2" eb="4">
      <t>コウガク</t>
    </rPh>
    <rPh sb="4" eb="6">
      <t>カイセキ</t>
    </rPh>
    <phoneticPr fontId="11"/>
  </si>
  <si>
    <t>※伝熱工学</t>
    <phoneticPr fontId="2"/>
  </si>
  <si>
    <t>　　離散数学</t>
    <rPh sb="2" eb="4">
      <t>リサン</t>
    </rPh>
    <rPh sb="4" eb="6">
      <t>スウガク</t>
    </rPh>
    <phoneticPr fontId="2"/>
  </si>
  <si>
    <t>　　流体制御工学</t>
    <rPh sb="2" eb="4">
      <t>リュウタイ</t>
    </rPh>
    <rPh sb="4" eb="6">
      <t>セイギョ</t>
    </rPh>
    <rPh sb="6" eb="8">
      <t>コウガク</t>
    </rPh>
    <phoneticPr fontId="2"/>
  </si>
  <si>
    <t>　　Engineering Mathematics</t>
    <phoneticPr fontId="2"/>
  </si>
  <si>
    <t>※生物学</t>
    <rPh sb="1" eb="4">
      <t>セイブツガク</t>
    </rPh>
    <phoneticPr fontId="11"/>
  </si>
  <si>
    <t>　　熱流体工学</t>
    <rPh sb="2" eb="3">
      <t>ネツ</t>
    </rPh>
    <rPh sb="3" eb="5">
      <t>リュウタイ</t>
    </rPh>
    <rPh sb="5" eb="7">
      <t>コウガク</t>
    </rPh>
    <phoneticPr fontId="2"/>
  </si>
  <si>
    <t>※物理化学</t>
    <rPh sb="1" eb="3">
      <t>ブツリ</t>
    </rPh>
    <rPh sb="3" eb="5">
      <t>カガク</t>
    </rPh>
    <phoneticPr fontId="2"/>
  </si>
  <si>
    <t>情 報 系</t>
    <rPh sb="0" eb="1">
      <t>ジョウ</t>
    </rPh>
    <rPh sb="2" eb="3">
      <t>ホウ</t>
    </rPh>
    <rPh sb="4" eb="5">
      <t>ケイ</t>
    </rPh>
    <phoneticPr fontId="2"/>
  </si>
  <si>
    <t>※電気回路Ⅱ</t>
    <phoneticPr fontId="11"/>
  </si>
  <si>
    <t>※健康科学</t>
    <rPh sb="1" eb="3">
      <t>ケンコウ</t>
    </rPh>
    <rPh sb="3" eb="5">
      <t>カガク</t>
    </rPh>
    <phoneticPr fontId="11"/>
  </si>
  <si>
    <t>※計測工学</t>
    <phoneticPr fontId="11"/>
  </si>
  <si>
    <t>※一般物理</t>
    <phoneticPr fontId="2"/>
  </si>
  <si>
    <t>CA4</t>
    <phoneticPr fontId="2"/>
  </si>
  <si>
    <t>※制御工学Ⅱ</t>
    <rPh sb="1" eb="3">
      <t>セイギョ</t>
    </rPh>
    <rPh sb="3" eb="5">
      <t>コウガク</t>
    </rPh>
    <phoneticPr fontId="2"/>
  </si>
  <si>
    <t>　　回路応用設計</t>
    <phoneticPr fontId="2"/>
  </si>
  <si>
    <t>＊</t>
    <phoneticPr fontId="2"/>
  </si>
  <si>
    <t>　　物理科学</t>
    <phoneticPr fontId="2"/>
  </si>
  <si>
    <t>物理科学</t>
  </si>
  <si>
    <t>　　応用計測工学</t>
    <phoneticPr fontId="2"/>
  </si>
  <si>
    <t>　　一般化学</t>
    <phoneticPr fontId="11"/>
  </si>
  <si>
    <t>一般化学</t>
  </si>
  <si>
    <t>　　応用電磁気学</t>
    <rPh sb="2" eb="4">
      <t>オウヨウ</t>
    </rPh>
    <rPh sb="4" eb="7">
      <t>デンジキ</t>
    </rPh>
    <rPh sb="7" eb="8">
      <t>ガク</t>
    </rPh>
    <phoneticPr fontId="2"/>
  </si>
  <si>
    <t>　　生命科学</t>
    <rPh sb="2" eb="4">
      <t>セイメイ</t>
    </rPh>
    <rPh sb="4" eb="6">
      <t>カガク</t>
    </rPh>
    <phoneticPr fontId="2"/>
  </si>
  <si>
    <t>生命科学</t>
    <rPh sb="0" eb="2">
      <t>セイメイ</t>
    </rPh>
    <rPh sb="2" eb="4">
      <t>カガク</t>
    </rPh>
    <phoneticPr fontId="2"/>
  </si>
  <si>
    <t>(d-1) 基礎工学5科目群 JABEE基準 2.1．(1)</t>
    <rPh sb="11" eb="14">
      <t>カモクグン</t>
    </rPh>
    <rPh sb="20" eb="22">
      <t>キジュン</t>
    </rPh>
    <phoneticPr fontId="2"/>
  </si>
  <si>
    <t>　　電気電子工学特論</t>
    <rPh sb="2" eb="4">
      <t>デンキ</t>
    </rPh>
    <rPh sb="4" eb="6">
      <t>デンシ</t>
    </rPh>
    <rPh sb="6" eb="8">
      <t>コウガク</t>
    </rPh>
    <rPh sb="8" eb="10">
      <t>トクロン</t>
    </rPh>
    <phoneticPr fontId="2"/>
  </si>
  <si>
    <t>①設計・システム系</t>
    <phoneticPr fontId="2"/>
  </si>
  <si>
    <t>※制御工学Ⅰ</t>
    <phoneticPr fontId="2"/>
  </si>
  <si>
    <t>　　情報工学特論</t>
    <rPh sb="2" eb="4">
      <t>ジョウホウ</t>
    </rPh>
    <rPh sb="4" eb="6">
      <t>コウガク</t>
    </rPh>
    <rPh sb="6" eb="8">
      <t>トクロン</t>
    </rPh>
    <phoneticPr fontId="2"/>
  </si>
  <si>
    <t>※機械設計論Ⅰ</t>
    <rPh sb="1" eb="3">
      <t>キカイ</t>
    </rPh>
    <rPh sb="3" eb="4">
      <t>セツ</t>
    </rPh>
    <rPh sb="4" eb="5">
      <t>ケイ</t>
    </rPh>
    <rPh sb="5" eb="6">
      <t>ロン</t>
    </rPh>
    <phoneticPr fontId="2"/>
  </si>
  <si>
    <t>　　システム制御工学</t>
    <rPh sb="6" eb="8">
      <t>セイギョ</t>
    </rPh>
    <rPh sb="8" eb="10">
      <t>コウガク</t>
    </rPh>
    <phoneticPr fontId="2"/>
  </si>
  <si>
    <t>※コンピュータアーキテクチャ</t>
    <phoneticPr fontId="11"/>
  </si>
  <si>
    <t>　　認識工学</t>
    <phoneticPr fontId="2"/>
  </si>
  <si>
    <t>※工学デザインⅠ</t>
    <rPh sb="1" eb="3">
      <t>コウガク</t>
    </rPh>
    <phoneticPr fontId="11"/>
  </si>
  <si>
    <t>　　制御工学</t>
    <rPh sb="2" eb="4">
      <t>セイギョ</t>
    </rPh>
    <rPh sb="4" eb="6">
      <t>コウガク</t>
    </rPh>
    <phoneticPr fontId="2"/>
  </si>
  <si>
    <t>　　ロボット制御工学</t>
    <rPh sb="6" eb="8">
      <t>セイギョ</t>
    </rPh>
    <rPh sb="8" eb="10">
      <t>コウガク</t>
    </rPh>
    <phoneticPr fontId="2"/>
  </si>
  <si>
    <t>　　構造設計論</t>
    <rPh sb="2" eb="4">
      <t>コウゾウ</t>
    </rPh>
    <rPh sb="4" eb="6">
      <t>セッケイ</t>
    </rPh>
    <rPh sb="6" eb="7">
      <t>ロン</t>
    </rPh>
    <phoneticPr fontId="2"/>
  </si>
  <si>
    <t>　　システム設計工学</t>
    <rPh sb="6" eb="8">
      <t>セッケイ</t>
    </rPh>
    <rPh sb="8" eb="10">
      <t>コウガク</t>
    </rPh>
    <phoneticPr fontId="2"/>
  </si>
  <si>
    <t>　</t>
    <phoneticPr fontId="11"/>
  </si>
  <si>
    <t>②情報・論理系</t>
    <rPh sb="1" eb="3">
      <t>ジョウホウ</t>
    </rPh>
    <rPh sb="4" eb="7">
      <t>ロンリケイ</t>
    </rPh>
    <phoneticPr fontId="2"/>
  </si>
  <si>
    <t>※電子回路Ⅱ</t>
    <phoneticPr fontId="11"/>
  </si>
  <si>
    <t>設計・加工系</t>
    <rPh sb="0" eb="2">
      <t>セッケイ</t>
    </rPh>
    <rPh sb="3" eb="5">
      <t>カコウ</t>
    </rPh>
    <rPh sb="5" eb="6">
      <t>ケイ</t>
    </rPh>
    <phoneticPr fontId="2"/>
  </si>
  <si>
    <t>※機械設計論Ⅱ</t>
    <phoneticPr fontId="2"/>
  </si>
  <si>
    <t>※情報理論</t>
    <rPh sb="1" eb="5">
      <t>ジョウホウリロン</t>
    </rPh>
    <phoneticPr fontId="2"/>
  </si>
  <si>
    <t>　　ＣＡＥ</t>
    <phoneticPr fontId="2"/>
  </si>
  <si>
    <t>※システム数理工学</t>
    <phoneticPr fontId="11"/>
  </si>
  <si>
    <t>※創造製作Ⅱ</t>
    <rPh sb="1" eb="3">
      <t>ソウゾウ</t>
    </rPh>
    <rPh sb="3" eb="5">
      <t>セイサク</t>
    </rPh>
    <phoneticPr fontId="2"/>
  </si>
  <si>
    <t>※言語処理</t>
    <rPh sb="1" eb="3">
      <t>ゲンゴ</t>
    </rPh>
    <rPh sb="3" eb="5">
      <t>ショリ</t>
    </rPh>
    <phoneticPr fontId="2"/>
  </si>
  <si>
    <t>　　コンピュータ総合演習</t>
    <rPh sb="8" eb="10">
      <t>ソウゴウ</t>
    </rPh>
    <rPh sb="10" eb="12">
      <t>エンシュウ</t>
    </rPh>
    <phoneticPr fontId="2"/>
  </si>
  <si>
    <t>※ＣＡＤ基礎</t>
    <rPh sb="4" eb="6">
      <t>キソ</t>
    </rPh>
    <phoneticPr fontId="2"/>
  </si>
  <si>
    <t>(g) 自主性・継続性</t>
    <phoneticPr fontId="2"/>
  </si>
  <si>
    <t>　　機械制御工学専攻総合演習</t>
    <rPh sb="8" eb="10">
      <t>センコウ</t>
    </rPh>
    <phoneticPr fontId="2"/>
  </si>
  <si>
    <t>総合演習</t>
    <phoneticPr fontId="2"/>
  </si>
  <si>
    <t>※ＣＡＤ応用</t>
    <phoneticPr fontId="2"/>
  </si>
  <si>
    <t>③材料･バイオ系</t>
    <phoneticPr fontId="2"/>
  </si>
  <si>
    <t>※材料学Ⅱ</t>
    <rPh sb="1" eb="3">
      <t>ザイリョウ</t>
    </rPh>
    <rPh sb="3" eb="4">
      <t>ガク</t>
    </rPh>
    <phoneticPr fontId="11"/>
  </si>
  <si>
    <t>※機能材料</t>
    <rPh sb="1" eb="3">
      <t>キノウ</t>
    </rPh>
    <rPh sb="3" eb="5">
      <t>ザイリョウ</t>
    </rPh>
    <phoneticPr fontId="2"/>
  </si>
  <si>
    <t>※建築材料</t>
    <rPh sb="1" eb="3">
      <t>ケンチク</t>
    </rPh>
    <rPh sb="3" eb="5">
      <t>ザイリョウ</t>
    </rPh>
    <phoneticPr fontId="2"/>
  </si>
  <si>
    <t>情報処理
システム系</t>
    <rPh sb="0" eb="2">
      <t>ジョウホウ</t>
    </rPh>
    <rPh sb="2" eb="4">
      <t>ショリ</t>
    </rPh>
    <rPh sb="9" eb="10">
      <t>ケイ</t>
    </rPh>
    <phoneticPr fontId="2"/>
  </si>
  <si>
    <t>※データベース</t>
    <phoneticPr fontId="11"/>
  </si>
  <si>
    <t>※建設先端材料</t>
    <rPh sb="1" eb="3">
      <t>ケンセツ</t>
    </rPh>
    <rPh sb="3" eb="5">
      <t>センタン</t>
    </rPh>
    <rPh sb="5" eb="7">
      <t>ザイリョウ</t>
    </rPh>
    <phoneticPr fontId="2"/>
  </si>
  <si>
    <t>※ソフトウェア工学</t>
    <rPh sb="7" eb="9">
      <t>コウガク</t>
    </rPh>
    <phoneticPr fontId="2"/>
  </si>
  <si>
    <t>各系１科目</t>
    <rPh sb="0" eb="2">
      <t>カクケイ</t>
    </rPh>
    <rPh sb="3" eb="5">
      <t>カモク</t>
    </rPh>
    <phoneticPr fontId="2"/>
  </si>
  <si>
    <t>※火薬学</t>
    <rPh sb="1" eb="4">
      <t>カヤクガク</t>
    </rPh>
    <phoneticPr fontId="2"/>
  </si>
  <si>
    <t>※オペレーティングシステムⅠ</t>
    <phoneticPr fontId="2"/>
  </si>
  <si>
    <t>合計10科目以上</t>
    <rPh sb="0" eb="2">
      <t>ゴウケイ</t>
    </rPh>
    <rPh sb="4" eb="6">
      <t>カモク</t>
    </rPh>
    <rPh sb="6" eb="8">
      <t>イジョウ</t>
    </rPh>
    <phoneticPr fontId="2"/>
  </si>
  <si>
    <t>　　生体情報工学</t>
    <rPh sb="2" eb="4">
      <t>セイタイ</t>
    </rPh>
    <rPh sb="4" eb="6">
      <t>ジョウホウ</t>
    </rPh>
    <rPh sb="6" eb="8">
      <t>コウガク</t>
    </rPh>
    <phoneticPr fontId="2"/>
  </si>
  <si>
    <t>※オペレーティングシステムⅡ</t>
    <phoneticPr fontId="2"/>
  </si>
  <si>
    <t>　　電子材料工学</t>
    <rPh sb="2" eb="4">
      <t>デンシ</t>
    </rPh>
    <rPh sb="4" eb="6">
      <t>ザイリョウ</t>
    </rPh>
    <rPh sb="6" eb="8">
      <t>コウガク</t>
    </rPh>
    <phoneticPr fontId="2"/>
  </si>
  <si>
    <t>※ネットワークアーキテクチャ</t>
    <phoneticPr fontId="2"/>
  </si>
  <si>
    <t>④力学系</t>
    <phoneticPr fontId="2"/>
  </si>
  <si>
    <t>※力学</t>
    <phoneticPr fontId="2"/>
  </si>
  <si>
    <t>※電磁気学</t>
    <phoneticPr fontId="2"/>
  </si>
  <si>
    <t>　　オートマトンと計算論</t>
    <phoneticPr fontId="2"/>
  </si>
  <si>
    <t>※機械力学Ⅰ</t>
    <phoneticPr fontId="11"/>
  </si>
  <si>
    <t>　　認識工学</t>
    <rPh sb="2" eb="4">
      <t>ニンシキ</t>
    </rPh>
    <rPh sb="4" eb="6">
      <t>コウガク</t>
    </rPh>
    <phoneticPr fontId="2"/>
  </si>
  <si>
    <t>※機械力学Ⅱ</t>
    <phoneticPr fontId="11"/>
  </si>
  <si>
    <t>　　自然言語処理</t>
    <rPh sb="2" eb="4">
      <t>シゼン</t>
    </rPh>
    <rPh sb="4" eb="6">
      <t>ゲンゴ</t>
    </rPh>
    <rPh sb="6" eb="8">
      <t>ショリ</t>
    </rPh>
    <phoneticPr fontId="2"/>
  </si>
  <si>
    <t>※計算力学</t>
    <rPh sb="1" eb="3">
      <t>ケイサン</t>
    </rPh>
    <phoneticPr fontId="2"/>
  </si>
  <si>
    <t>コンピュータ応用機器システム系</t>
    <phoneticPr fontId="2"/>
  </si>
  <si>
    <t>※ディジタル回路応用</t>
    <phoneticPr fontId="2"/>
  </si>
  <si>
    <t>※構造力学</t>
    <rPh sb="1" eb="3">
      <t>コウゾウ</t>
    </rPh>
    <rPh sb="3" eb="5">
      <t>リキガク</t>
    </rPh>
    <phoneticPr fontId="2"/>
  </si>
  <si>
    <t>※集積回路設計</t>
    <rPh sb="1" eb="5">
      <t>シュウセキカイロ</t>
    </rPh>
    <rPh sb="5" eb="7">
      <t>セッケイ</t>
    </rPh>
    <phoneticPr fontId="2"/>
  </si>
  <si>
    <t>※地盤工学</t>
    <rPh sb="1" eb="3">
      <t>ジバン</t>
    </rPh>
    <rPh sb="3" eb="5">
      <t>コウガク</t>
    </rPh>
    <phoneticPr fontId="11"/>
  </si>
  <si>
    <t>※画像工学</t>
    <rPh sb="1" eb="3">
      <t>ガゾウ</t>
    </rPh>
    <rPh sb="3" eb="5">
      <t>コウガク</t>
    </rPh>
    <phoneticPr fontId="2"/>
  </si>
  <si>
    <t>⑤社会技術系</t>
    <phoneticPr fontId="2"/>
  </si>
  <si>
    <t>※環境リサイクル論</t>
    <rPh sb="1" eb="3">
      <t>カンキョウ</t>
    </rPh>
    <rPh sb="8" eb="9">
      <t>ロン</t>
    </rPh>
    <phoneticPr fontId="2"/>
  </si>
  <si>
    <t>　　論理設計</t>
    <rPh sb="2" eb="4">
      <t>ロンリ</t>
    </rPh>
    <rPh sb="4" eb="6">
      <t>セッケイ</t>
    </rPh>
    <phoneticPr fontId="2"/>
  </si>
  <si>
    <t>※社会情報システム</t>
    <rPh sb="1" eb="3">
      <t>シャカイ</t>
    </rPh>
    <rPh sb="3" eb="5">
      <t>ジョウホウ</t>
    </rPh>
    <phoneticPr fontId="2"/>
  </si>
  <si>
    <t>　　システム計測工学</t>
    <phoneticPr fontId="2"/>
  </si>
  <si>
    <t>※環境衛生工学</t>
    <rPh sb="1" eb="3">
      <t>カンキョウ</t>
    </rPh>
    <rPh sb="3" eb="5">
      <t>エイセイ</t>
    </rPh>
    <rPh sb="5" eb="7">
      <t>コウガク</t>
    </rPh>
    <phoneticPr fontId="2"/>
  </si>
  <si>
    <t xml:space="preserve">  </t>
    <phoneticPr fontId="2"/>
  </si>
  <si>
    <t>　　経営工学</t>
    <rPh sb="2" eb="4">
      <t>ケイエイ</t>
    </rPh>
    <rPh sb="4" eb="6">
      <t>コウガク</t>
    </rPh>
    <phoneticPr fontId="2"/>
  </si>
  <si>
    <t>Ａ２</t>
    <phoneticPr fontId="2"/>
  </si>
  <si>
    <t>※歴史学</t>
    <rPh sb="1" eb="4">
      <t>レキシガク</t>
    </rPh>
    <phoneticPr fontId="2"/>
  </si>
  <si>
    <t>※中国文学</t>
    <rPh sb="1" eb="5">
      <t>チュウゴクブンガク</t>
    </rPh>
    <phoneticPr fontId="2"/>
  </si>
  <si>
    <t>情報通信
システム系</t>
    <rPh sb="0" eb="4">
      <t>ジョウホウツウシン</t>
    </rPh>
    <phoneticPr fontId="2"/>
  </si>
  <si>
    <t>※情報通信工学</t>
    <rPh sb="1" eb="3">
      <t>ジョウホウ</t>
    </rPh>
    <rPh sb="3" eb="5">
      <t>ツウシン</t>
    </rPh>
    <rPh sb="5" eb="7">
      <t>コウガク</t>
    </rPh>
    <phoneticPr fontId="2"/>
  </si>
  <si>
    <t>※人文社会特講</t>
    <phoneticPr fontId="2"/>
  </si>
  <si>
    <t>※ディジタル信号処理</t>
    <phoneticPr fontId="11"/>
  </si>
  <si>
    <t>　特別講義</t>
    <rPh sb="1" eb="3">
      <t>トクベツ</t>
    </rPh>
    <rPh sb="3" eb="5">
      <t>コウギ</t>
    </rPh>
    <phoneticPr fontId="11"/>
  </si>
  <si>
    <t>　　通信ネットワーク工学</t>
    <rPh sb="2" eb="4">
      <t>ツウシン</t>
    </rPh>
    <rPh sb="10" eb="12">
      <t>コウガク</t>
    </rPh>
    <phoneticPr fontId="2"/>
  </si>
  <si>
    <t>　　国際比較文化論</t>
    <rPh sb="2" eb="4">
      <t>コクサイ</t>
    </rPh>
    <rPh sb="4" eb="6">
      <t>ヒカク</t>
    </rPh>
    <rPh sb="6" eb="9">
      <t>ブンカロン</t>
    </rPh>
    <phoneticPr fontId="2"/>
  </si>
  <si>
    <t>国際比較文化論</t>
    <rPh sb="0" eb="2">
      <t>コクサイ</t>
    </rPh>
    <rPh sb="2" eb="4">
      <t>ヒカク</t>
    </rPh>
    <rPh sb="4" eb="6">
      <t>ブンカ</t>
    </rPh>
    <rPh sb="6" eb="7">
      <t>ロン</t>
    </rPh>
    <phoneticPr fontId="2"/>
  </si>
  <si>
    <t>　　コンピュータネットワークプロトコル</t>
    <phoneticPr fontId="2"/>
  </si>
  <si>
    <t>　　光情報処理</t>
    <rPh sb="2" eb="3">
      <t>ヒカリ</t>
    </rPh>
    <rPh sb="3" eb="5">
      <t>ジョウホウ</t>
    </rPh>
    <rPh sb="5" eb="7">
      <t>ショリ</t>
    </rPh>
    <phoneticPr fontId="2"/>
  </si>
  <si>
    <t>※心理学</t>
    <rPh sb="1" eb="4">
      <t>シンリガク</t>
    </rPh>
    <phoneticPr fontId="2"/>
  </si>
  <si>
    <t>※創造演習</t>
    <rPh sb="1" eb="3">
      <t>ソウゾウ</t>
    </rPh>
    <rPh sb="3" eb="5">
      <t>エンシュウ</t>
    </rPh>
    <phoneticPr fontId="2"/>
  </si>
  <si>
    <t>※技術者倫理</t>
    <phoneticPr fontId="2"/>
  </si>
  <si>
    <t>ME5･CA5</t>
    <phoneticPr fontId="2"/>
  </si>
  <si>
    <t>※創造製作</t>
    <rPh sb="1" eb="3">
      <t>ソウゾウ</t>
    </rPh>
    <rPh sb="3" eb="5">
      <t>セイサク</t>
    </rPh>
    <phoneticPr fontId="2"/>
  </si>
  <si>
    <t>　　安全工学概論</t>
    <rPh sb="2" eb="4">
      <t>アンゼン</t>
    </rPh>
    <rPh sb="4" eb="6">
      <t>コウガク</t>
    </rPh>
    <rPh sb="6" eb="8">
      <t>ガイロン</t>
    </rPh>
    <phoneticPr fontId="2"/>
  </si>
  <si>
    <t>　　情報電子工学専攻総合演習</t>
    <rPh sb="8" eb="10">
      <t>センコウ</t>
    </rPh>
    <phoneticPr fontId="2"/>
  </si>
  <si>
    <t>　　技術者の倫理</t>
    <rPh sb="2" eb="5">
      <t>ギジュツシャ</t>
    </rPh>
    <rPh sb="6" eb="8">
      <t>リンリ</t>
    </rPh>
    <phoneticPr fontId="2"/>
  </si>
  <si>
    <t>技術者の倫理</t>
  </si>
  <si>
    <t>※日本語コミュニケーション</t>
    <phoneticPr fontId="2"/>
  </si>
  <si>
    <t>※ドイツ語</t>
    <rPh sb="4" eb="5">
      <t>ゴ</t>
    </rPh>
    <phoneticPr fontId="2"/>
  </si>
  <si>
    <t>構造系</t>
    <rPh sb="0" eb="2">
      <t>コウゾウ</t>
    </rPh>
    <rPh sb="2" eb="3">
      <t>ケイ</t>
    </rPh>
    <phoneticPr fontId="2"/>
  </si>
  <si>
    <t>※鉄筋コンクリート工学</t>
    <rPh sb="1" eb="3">
      <t>テッキン</t>
    </rPh>
    <rPh sb="9" eb="11">
      <t>コウガク</t>
    </rPh>
    <phoneticPr fontId="2"/>
  </si>
  <si>
    <t>※中国語</t>
    <rPh sb="1" eb="4">
      <t>チュウゴクゴ</t>
    </rPh>
    <phoneticPr fontId="2"/>
  </si>
  <si>
    <t>※鋼構造学Ⅰ</t>
    <rPh sb="1" eb="2">
      <t>コウ</t>
    </rPh>
    <rPh sb="2" eb="4">
      <t>コウゾウ</t>
    </rPh>
    <rPh sb="4" eb="5">
      <t>ガク</t>
    </rPh>
    <phoneticPr fontId="2"/>
  </si>
  <si>
    <t>※鋼構造学Ⅱ</t>
    <rPh sb="1" eb="2">
      <t>コウ</t>
    </rPh>
    <rPh sb="2" eb="5">
      <t>コウゾウガク</t>
    </rPh>
    <phoneticPr fontId="2"/>
  </si>
  <si>
    <t>　英会話</t>
    <rPh sb="1" eb="4">
      <t>エイカイワ</t>
    </rPh>
    <phoneticPr fontId="2"/>
  </si>
  <si>
    <t>※鋼構造学Ⅲ</t>
    <rPh sb="1" eb="2">
      <t>コウ</t>
    </rPh>
    <rPh sb="2" eb="5">
      <t>コウゾウガク</t>
    </rPh>
    <phoneticPr fontId="2"/>
  </si>
  <si>
    <t>総合科目2科目以上</t>
    <phoneticPr fontId="2"/>
  </si>
  <si>
    <t>※総合英語演習Ⅰ</t>
    <rPh sb="1" eb="3">
      <t>ソウゴウ</t>
    </rPh>
    <rPh sb="3" eb="5">
      <t>エイゴ</t>
    </rPh>
    <rPh sb="5" eb="7">
      <t>エンシュウ</t>
    </rPh>
    <phoneticPr fontId="2"/>
  </si>
  <si>
    <t>※道路工学Ⅰ</t>
    <phoneticPr fontId="11"/>
  </si>
  <si>
    <t>※総合英語演習Ⅱ</t>
    <rPh sb="1" eb="3">
      <t>ソウゴウ</t>
    </rPh>
    <rPh sb="3" eb="5">
      <t>エイゴ</t>
    </rPh>
    <rPh sb="5" eb="7">
      <t>エンシュウ</t>
    </rPh>
    <phoneticPr fontId="2"/>
  </si>
  <si>
    <t>※道路工学Ⅱ</t>
    <phoneticPr fontId="11"/>
  </si>
  <si>
    <t>※英語特別演習</t>
    <rPh sb="1" eb="3">
      <t>エイゴ</t>
    </rPh>
    <rPh sb="3" eb="5">
      <t>トクベツ</t>
    </rPh>
    <rPh sb="5" eb="7">
      <t>エンシュウ</t>
    </rPh>
    <phoneticPr fontId="2"/>
  </si>
  <si>
    <t>※建築構造設計</t>
    <rPh sb="1" eb="3">
      <t>ケンチク</t>
    </rPh>
    <rPh sb="3" eb="5">
      <t>コウゾウ</t>
    </rPh>
    <rPh sb="5" eb="7">
      <t>セッケイ</t>
    </rPh>
    <phoneticPr fontId="2"/>
  </si>
  <si>
    <t>※工業英語Ⅱ</t>
    <rPh sb="1" eb="3">
      <t>コウギョウ</t>
    </rPh>
    <rPh sb="3" eb="5">
      <t>エイゴ</t>
    </rPh>
    <phoneticPr fontId="2"/>
  </si>
  <si>
    <t>※基礎構造学</t>
    <phoneticPr fontId="2"/>
  </si>
  <si>
    <t>※英語講読</t>
    <phoneticPr fontId="2"/>
  </si>
  <si>
    <t>※プレストレストコンクリート工学</t>
    <phoneticPr fontId="2"/>
  </si>
  <si>
    <t>　　日本語表現法</t>
    <rPh sb="2" eb="5">
      <t>ニホンゴ</t>
    </rPh>
    <rPh sb="5" eb="8">
      <t>ヒョウゲンホウ</t>
    </rPh>
    <phoneticPr fontId="2"/>
  </si>
  <si>
    <t>日本語表現法</t>
    <rPh sb="0" eb="3">
      <t>ニホンゴ</t>
    </rPh>
    <rPh sb="3" eb="6">
      <t>ヒョウゲンホウ</t>
    </rPh>
    <phoneticPr fontId="2"/>
  </si>
  <si>
    <t>※振動工学</t>
    <rPh sb="1" eb="3">
      <t>シンドウ</t>
    </rPh>
    <rPh sb="3" eb="5">
      <t>コウガク</t>
    </rPh>
    <phoneticPr fontId="2"/>
  </si>
  <si>
    <t>　　科学英語表現法</t>
    <phoneticPr fontId="2"/>
  </si>
  <si>
    <t>科学英語表現法</t>
    <rPh sb="0" eb="4">
      <t>カガクエイゴ</t>
    </rPh>
    <rPh sb="4" eb="7">
      <t>ヒョウゲンホウ</t>
    </rPh>
    <phoneticPr fontId="2"/>
  </si>
  <si>
    <t>　　鉄筋コンクリート構造学</t>
    <rPh sb="2" eb="4">
      <t>テッキン</t>
    </rPh>
    <rPh sb="10" eb="12">
      <t>コウゾウ</t>
    </rPh>
    <rPh sb="12" eb="13">
      <t>ガク</t>
    </rPh>
    <phoneticPr fontId="2"/>
  </si>
  <si>
    <t>　　総合英語</t>
    <rPh sb="2" eb="4">
      <t>ソウゴウ</t>
    </rPh>
    <rPh sb="4" eb="6">
      <t>エイゴ</t>
    </rPh>
    <phoneticPr fontId="2"/>
  </si>
  <si>
    <t>　　連続体力学</t>
    <rPh sb="2" eb="5">
      <t>レンゾクタイ</t>
    </rPh>
    <rPh sb="5" eb="7">
      <t>リキガク</t>
    </rPh>
    <phoneticPr fontId="2"/>
  </si>
  <si>
    <t>　　専攻英語講読</t>
    <phoneticPr fontId="2"/>
  </si>
  <si>
    <t>　　土質力学</t>
    <rPh sb="2" eb="4">
      <t>ドシツ</t>
    </rPh>
    <rPh sb="4" eb="6">
      <t>リキガク</t>
    </rPh>
    <phoneticPr fontId="2"/>
  </si>
  <si>
    <t>　　英会話</t>
    <rPh sb="2" eb="5">
      <t>エイカイワ</t>
    </rPh>
    <phoneticPr fontId="2"/>
  </si>
  <si>
    <t>　　計算工学</t>
    <rPh sb="2" eb="4">
      <t>ケイサン</t>
    </rPh>
    <rPh sb="4" eb="6">
      <t>コウガク</t>
    </rPh>
    <phoneticPr fontId="2"/>
  </si>
  <si>
    <t>Ｂ１</t>
    <phoneticPr fontId="2"/>
  </si>
  <si>
    <t xml:space="preserve">(d-1）専門工学 </t>
    <rPh sb="5" eb="7">
      <t>センモン</t>
    </rPh>
    <rPh sb="7" eb="9">
      <t>コウガク</t>
    </rPh>
    <phoneticPr fontId="2"/>
  </si>
  <si>
    <t>※設計製図Ⅱ</t>
    <phoneticPr fontId="2"/>
  </si>
  <si>
    <t>　　耐震基礎構造学</t>
    <rPh sb="2" eb="4">
      <t>タイシン</t>
    </rPh>
    <rPh sb="4" eb="6">
      <t>キソ</t>
    </rPh>
    <rPh sb="6" eb="9">
      <t>コウゾウガク</t>
    </rPh>
    <phoneticPr fontId="2"/>
  </si>
  <si>
    <t>※設計製図Ⅲ</t>
    <phoneticPr fontId="2"/>
  </si>
  <si>
    <t>　　耐震工学</t>
    <phoneticPr fontId="2"/>
  </si>
  <si>
    <t>※数値計算</t>
    <rPh sb="1" eb="3">
      <t>スウチ</t>
    </rPh>
    <rPh sb="3" eb="5">
      <t>ケイサン</t>
    </rPh>
    <phoneticPr fontId="11"/>
  </si>
  <si>
    <t>環境系</t>
    <rPh sb="0" eb="1">
      <t>ワ</t>
    </rPh>
    <rPh sb="1" eb="2">
      <t>サカイ</t>
    </rPh>
    <rPh sb="2" eb="3">
      <t>ケイ</t>
    </rPh>
    <phoneticPr fontId="2"/>
  </si>
  <si>
    <t>※水理学</t>
    <phoneticPr fontId="2"/>
  </si>
  <si>
    <t>※有限要素法</t>
    <rPh sb="1" eb="5">
      <t>ユウゲンヨウソ</t>
    </rPh>
    <rPh sb="5" eb="6">
      <t>ホウ</t>
    </rPh>
    <phoneticPr fontId="2"/>
  </si>
  <si>
    <t>※河海工学Ⅰ</t>
    <rPh sb="1" eb="2">
      <t>カワ</t>
    </rPh>
    <rPh sb="2" eb="3">
      <t>ウミ</t>
    </rPh>
    <rPh sb="3" eb="5">
      <t>コウガク</t>
    </rPh>
    <phoneticPr fontId="2"/>
  </si>
  <si>
    <t>※システムプログラミングⅡ</t>
    <phoneticPr fontId="11"/>
  </si>
  <si>
    <t>※河海工学Ⅱ</t>
    <rPh sb="1" eb="2">
      <t>カワ</t>
    </rPh>
    <rPh sb="2" eb="3">
      <t>ウミ</t>
    </rPh>
    <rPh sb="3" eb="5">
      <t>コウガク</t>
    </rPh>
    <phoneticPr fontId="2"/>
  </si>
  <si>
    <t>※知的情報処理</t>
    <phoneticPr fontId="2"/>
  </si>
  <si>
    <t>※建築環境工学</t>
    <rPh sb="1" eb="3">
      <t>ケンチク</t>
    </rPh>
    <rPh sb="3" eb="5">
      <t>カンキョウ</t>
    </rPh>
    <rPh sb="5" eb="7">
      <t>コウガク</t>
    </rPh>
    <phoneticPr fontId="2"/>
  </si>
  <si>
    <t>※コンピュータグラフィックス</t>
    <phoneticPr fontId="2"/>
  </si>
  <si>
    <t>※建築環境工学演習</t>
    <rPh sb="1" eb="3">
      <t>ケンチク</t>
    </rPh>
    <rPh sb="3" eb="5">
      <t>カンキョウ</t>
    </rPh>
    <rPh sb="5" eb="7">
      <t>コウガク</t>
    </rPh>
    <rPh sb="7" eb="9">
      <t>エンシュウ</t>
    </rPh>
    <phoneticPr fontId="2"/>
  </si>
  <si>
    <t>※オブジェクト指向プログラミング</t>
    <rPh sb="7" eb="9">
      <t>シコウ</t>
    </rPh>
    <phoneticPr fontId="2"/>
  </si>
  <si>
    <t>　　水理科学</t>
    <rPh sb="2" eb="4">
      <t>スイリ</t>
    </rPh>
    <rPh sb="4" eb="6">
      <t>カガク</t>
    </rPh>
    <phoneticPr fontId="2"/>
  </si>
  <si>
    <t>※応用プログラミング</t>
    <phoneticPr fontId="2"/>
  </si>
  <si>
    <t>　　応用水理学</t>
    <rPh sb="2" eb="4">
      <t>オウヨウ</t>
    </rPh>
    <rPh sb="4" eb="6">
      <t>スイリ</t>
    </rPh>
    <rPh sb="6" eb="7">
      <t>ガク</t>
    </rPh>
    <phoneticPr fontId="2"/>
  </si>
  <si>
    <t>　　建設プログラミング</t>
    <rPh sb="2" eb="4">
      <t>ケンセツ</t>
    </rPh>
    <phoneticPr fontId="2"/>
  </si>
  <si>
    <t>　　環境システム工学</t>
    <rPh sb="2" eb="4">
      <t>カンキョウ</t>
    </rPh>
    <rPh sb="8" eb="10">
      <t>コウガク</t>
    </rPh>
    <phoneticPr fontId="2"/>
  </si>
  <si>
    <t>　　地形情報処理学</t>
    <rPh sb="2" eb="4">
      <t>チケイ</t>
    </rPh>
    <rPh sb="4" eb="6">
      <t>ジョウホウ</t>
    </rPh>
    <rPh sb="6" eb="8">
      <t>ショリ</t>
    </rPh>
    <rPh sb="8" eb="9">
      <t>ガク</t>
    </rPh>
    <phoneticPr fontId="2"/>
  </si>
  <si>
    <t>　　建築環境設計論</t>
    <rPh sb="2" eb="4">
      <t>ケンチク</t>
    </rPh>
    <rPh sb="4" eb="6">
      <t>カンキョウ</t>
    </rPh>
    <rPh sb="6" eb="8">
      <t>セッケイ</t>
    </rPh>
    <rPh sb="8" eb="9">
      <t>ロン</t>
    </rPh>
    <phoneticPr fontId="2"/>
  </si>
  <si>
    <t>※工学実験Ⅱ</t>
    <rPh sb="1" eb="2">
      <t>コウ</t>
    </rPh>
    <rPh sb="2" eb="3">
      <t>ガク</t>
    </rPh>
    <rPh sb="3" eb="4">
      <t>ミ</t>
    </rPh>
    <rPh sb="4" eb="5">
      <t>シルシ</t>
    </rPh>
    <phoneticPr fontId="2"/>
  </si>
  <si>
    <t>計画系</t>
    <phoneticPr fontId="2"/>
  </si>
  <si>
    <t>※都市計画</t>
    <phoneticPr fontId="11"/>
  </si>
  <si>
    <t>※コンピュータシステム実験</t>
    <rPh sb="11" eb="13">
      <t>ジッケン</t>
    </rPh>
    <phoneticPr fontId="11"/>
  </si>
  <si>
    <t>※土木施工法</t>
    <phoneticPr fontId="11"/>
  </si>
  <si>
    <t>※電子通信システム実験</t>
    <rPh sb="1" eb="3">
      <t>デンシ</t>
    </rPh>
    <rPh sb="3" eb="5">
      <t>ツウシン</t>
    </rPh>
    <rPh sb="9" eb="11">
      <t>ジッケン</t>
    </rPh>
    <phoneticPr fontId="2"/>
  </si>
  <si>
    <t>※土木法規</t>
    <rPh sb="1" eb="3">
      <t>ドボク</t>
    </rPh>
    <rPh sb="3" eb="5">
      <t>ホウキ</t>
    </rPh>
    <phoneticPr fontId="2"/>
  </si>
  <si>
    <t>※情報システム実験</t>
    <rPh sb="1" eb="3">
      <t>ジョウホウ</t>
    </rPh>
    <rPh sb="7" eb="9">
      <t>ジッケン</t>
    </rPh>
    <phoneticPr fontId="2"/>
  </si>
  <si>
    <t>※建築法規</t>
    <rPh sb="1" eb="3">
      <t>ケンチク</t>
    </rPh>
    <rPh sb="3" eb="5">
      <t>ホウキ</t>
    </rPh>
    <phoneticPr fontId="2"/>
  </si>
  <si>
    <t>※工学実験Ⅰ</t>
    <phoneticPr fontId="2"/>
  </si>
  <si>
    <t>※建築施工法</t>
    <rPh sb="1" eb="5">
      <t>ケンチクセコウ</t>
    </rPh>
    <rPh sb="5" eb="6">
      <t>ホウ</t>
    </rPh>
    <phoneticPr fontId="2"/>
  </si>
  <si>
    <t>※工学実験Ⅱ</t>
    <rPh sb="1" eb="3">
      <t>コウガク</t>
    </rPh>
    <rPh sb="3" eb="5">
      <t>ジッケン</t>
    </rPh>
    <phoneticPr fontId="2"/>
  </si>
  <si>
    <t>※日本建築史</t>
    <rPh sb="1" eb="3">
      <t>ニホン</t>
    </rPh>
    <rPh sb="3" eb="5">
      <t>ケンチク</t>
    </rPh>
    <rPh sb="5" eb="6">
      <t>シ</t>
    </rPh>
    <phoneticPr fontId="2"/>
  </si>
  <si>
    <t>(e) デザイン能力
(i)　チームワーク</t>
    <phoneticPr fontId="2"/>
  </si>
  <si>
    <t>　　専攻総合実験</t>
    <rPh sb="2" eb="4">
      <t>センコウ</t>
    </rPh>
    <rPh sb="4" eb="6">
      <t>ソウゴウ</t>
    </rPh>
    <rPh sb="6" eb="8">
      <t>ジッケン</t>
    </rPh>
    <phoneticPr fontId="2"/>
  </si>
  <si>
    <t>総合実験</t>
  </si>
  <si>
    <t>※近代建築史</t>
    <rPh sb="1" eb="3">
      <t>キンダイ</t>
    </rPh>
    <rPh sb="3" eb="5">
      <t>ケンチク</t>
    </rPh>
    <rPh sb="5" eb="6">
      <t>シ</t>
    </rPh>
    <phoneticPr fontId="11"/>
  </si>
  <si>
    <t>※建築設備</t>
    <rPh sb="1" eb="3">
      <t>ケンチク</t>
    </rPh>
    <rPh sb="3" eb="5">
      <t>セツビ</t>
    </rPh>
    <phoneticPr fontId="2"/>
  </si>
  <si>
    <t>　　建築生産論</t>
    <rPh sb="2" eb="4">
      <t>ケンチク</t>
    </rPh>
    <rPh sb="4" eb="6">
      <t>セイサン</t>
    </rPh>
    <rPh sb="6" eb="7">
      <t>ロン</t>
    </rPh>
    <phoneticPr fontId="2"/>
  </si>
  <si>
    <t>Ｂ２</t>
    <phoneticPr fontId="2"/>
  </si>
  <si>
    <t>　工学セミナー</t>
    <phoneticPr fontId="2"/>
  </si>
  <si>
    <t>　　住宅計画学</t>
    <rPh sb="2" eb="4">
      <t>ジュウタク</t>
    </rPh>
    <rPh sb="4" eb="6">
      <t>ケイカク</t>
    </rPh>
    <rPh sb="6" eb="7">
      <t>ガク</t>
    </rPh>
    <phoneticPr fontId="2"/>
  </si>
  <si>
    <t>　卒業研究</t>
    <phoneticPr fontId="2"/>
  </si>
  <si>
    <t>卒業研究</t>
    <phoneticPr fontId="2"/>
  </si>
  <si>
    <t>　　都市環境計画学</t>
    <phoneticPr fontId="2"/>
  </si>
  <si>
    <t>　　建築設計計画学</t>
    <rPh sb="2" eb="4">
      <t>ケンチク</t>
    </rPh>
    <rPh sb="4" eb="6">
      <t>セッケイ</t>
    </rPh>
    <rPh sb="6" eb="8">
      <t>ケイカク</t>
    </rPh>
    <rPh sb="8" eb="9">
      <t>ガク</t>
    </rPh>
    <phoneticPr fontId="2"/>
  </si>
  <si>
    <t>　＃：総合科目  ＊専攻科必修科目  ４：本科４年次開設科目  ５：本科５年次開設科目</t>
    <phoneticPr fontId="2"/>
  </si>
  <si>
    <t>※創造演習</t>
    <rPh sb="1" eb="3">
      <t>ソウゾウ</t>
    </rPh>
    <rPh sb="3" eb="5">
      <t>エンシュウ</t>
    </rPh>
    <phoneticPr fontId="11"/>
  </si>
  <si>
    <t>学習・教育到達目標</t>
    <rPh sb="0" eb="2">
      <t>ガクシュウ</t>
    </rPh>
    <rPh sb="3" eb="5">
      <t>キョウイク</t>
    </rPh>
    <rPh sb="5" eb="7">
      <t>トウタツ</t>
    </rPh>
    <rPh sb="7" eb="9">
      <t>モクヒョウ</t>
    </rPh>
    <phoneticPr fontId="2"/>
  </si>
  <si>
    <t>※工学デザインⅡ</t>
    <phoneticPr fontId="11"/>
  </si>
  <si>
    <t>A1</t>
    <phoneticPr fontId="2"/>
  </si>
  <si>
    <t>　　環境建設工学専攻総合演習</t>
    <rPh sb="2" eb="4">
      <t>カンキョウ</t>
    </rPh>
    <rPh sb="4" eb="6">
      <t>ケンセツ</t>
    </rPh>
    <rPh sb="6" eb="8">
      <t>コウガク</t>
    </rPh>
    <rPh sb="8" eb="10">
      <t>センコウ</t>
    </rPh>
    <rPh sb="10" eb="12">
      <t>ソウゴウ</t>
    </rPh>
    <rPh sb="12" eb="14">
      <t>エンシュウ</t>
    </rPh>
    <phoneticPr fontId="2"/>
  </si>
  <si>
    <t>A2</t>
    <phoneticPr fontId="2"/>
  </si>
  <si>
    <t>Ｃ２</t>
    <phoneticPr fontId="2"/>
  </si>
  <si>
    <t>(d-4)　実務能力</t>
    <rPh sb="6" eb="8">
      <t>ジツム</t>
    </rPh>
    <rPh sb="8" eb="10">
      <t>ノウリョク</t>
    </rPh>
    <phoneticPr fontId="2"/>
  </si>
  <si>
    <t>　校外実習１</t>
    <phoneticPr fontId="2"/>
  </si>
  <si>
    <t>B1</t>
    <phoneticPr fontId="2"/>
  </si>
  <si>
    <t>　校外実習２</t>
    <phoneticPr fontId="2"/>
  </si>
  <si>
    <t>B2</t>
    <phoneticPr fontId="2"/>
  </si>
  <si>
    <t>　特別講義Ⅰ</t>
    <rPh sb="1" eb="5">
      <t>トクベツコウギ</t>
    </rPh>
    <phoneticPr fontId="2"/>
  </si>
  <si>
    <t>C1</t>
    <phoneticPr fontId="2"/>
  </si>
  <si>
    <t>　特別講義Ⅱ</t>
    <rPh sb="1" eb="5">
      <t>トクベツコウギ</t>
    </rPh>
    <phoneticPr fontId="2"/>
  </si>
  <si>
    <t>C2</t>
    <phoneticPr fontId="2"/>
  </si>
  <si>
    <t>※ベンチャービジネス論</t>
    <phoneticPr fontId="2"/>
  </si>
  <si>
    <t>※測量学Ⅲ</t>
    <rPh sb="1" eb="3">
      <t>ソクリョウ</t>
    </rPh>
    <rPh sb="3" eb="4">
      <t>ガク</t>
    </rPh>
    <phoneticPr fontId="2"/>
  </si>
  <si>
    <t>修得単位数合計（128単位以上）</t>
    <rPh sb="0" eb="2">
      <t>シュウトク</t>
    </rPh>
    <rPh sb="2" eb="5">
      <t>タンイスウ</t>
    </rPh>
    <rPh sb="5" eb="7">
      <t>ゴウケイ</t>
    </rPh>
    <rPh sb="11" eb="13">
      <t>タンイ</t>
    </rPh>
    <rPh sb="13" eb="15">
      <t>イジョウ</t>
    </rPh>
    <phoneticPr fontId="2"/>
  </si>
  <si>
    <t>※測量学特論</t>
    <rPh sb="1" eb="3">
      <t>ソクリョウ</t>
    </rPh>
    <rPh sb="3" eb="4">
      <t>ガク</t>
    </rPh>
    <rPh sb="4" eb="5">
      <t>トク</t>
    </rPh>
    <rPh sb="5" eb="6">
      <t>ロン</t>
    </rPh>
    <phoneticPr fontId="2"/>
  </si>
  <si>
    <t>※建設マネジメント</t>
    <rPh sb="1" eb="3">
      <t>ケンセツ</t>
    </rPh>
    <phoneticPr fontId="2"/>
  </si>
  <si>
    <t>設計情報工学プログラム合否</t>
    <rPh sb="0" eb="2">
      <t>セッケイ</t>
    </rPh>
    <rPh sb="2" eb="4">
      <t>ジョウホウ</t>
    </rPh>
    <rPh sb="4" eb="6">
      <t>コウガク</t>
    </rPh>
    <rPh sb="11" eb="13">
      <t>ゴウヒ</t>
    </rPh>
    <phoneticPr fontId="2"/>
  </si>
  <si>
    <t>＊</t>
    <phoneticPr fontId="2"/>
  </si>
  <si>
    <t>　　経営管理</t>
    <rPh sb="2" eb="4">
      <t>ケイエイ</t>
    </rPh>
    <rPh sb="4" eb="6">
      <t>カンリ</t>
    </rPh>
    <phoneticPr fontId="2"/>
  </si>
  <si>
    <t>　　インターンシップ</t>
    <phoneticPr fontId="2"/>
  </si>
  <si>
    <t>インターンシップ</t>
    <phoneticPr fontId="2"/>
  </si>
  <si>
    <t>　　産業論</t>
    <rPh sb="2" eb="5">
      <t>サンギョウロン</t>
    </rPh>
    <phoneticPr fontId="2"/>
  </si>
  <si>
    <t>　　応用研究</t>
    <rPh sb="2" eb="4">
      <t>オウヨウ</t>
    </rPh>
    <rPh sb="4" eb="6">
      <t>ケンキュウ</t>
    </rPh>
    <phoneticPr fontId="2"/>
  </si>
  <si>
    <t>　　特別研究</t>
    <phoneticPr fontId="2"/>
  </si>
  <si>
    <t>特別研究</t>
  </si>
  <si>
    <t>学協会での発表</t>
    <rPh sb="0" eb="1">
      <t>ガク</t>
    </rPh>
    <rPh sb="1" eb="3">
      <t>キョウカイ</t>
    </rPh>
    <rPh sb="5" eb="7">
      <t>ハッピョウ</t>
    </rPh>
    <phoneticPr fontId="2"/>
  </si>
  <si>
    <t>※応用数物演習</t>
    <rPh sb="1" eb="3">
      <t>オウヨウ</t>
    </rPh>
    <rPh sb="3" eb="5">
      <t>スウブツ</t>
    </rPh>
    <rPh sb="5" eb="7">
      <t>エンシュウ</t>
    </rPh>
    <phoneticPr fontId="2"/>
  </si>
  <si>
    <t>　　情報論理学</t>
    <rPh sb="2" eb="4">
      <t>ジョウホウ</t>
    </rPh>
    <rPh sb="4" eb="7">
      <t>ロンリガク</t>
    </rPh>
    <phoneticPr fontId="2"/>
  </si>
  <si>
    <t>　　メディア信号処理</t>
    <rPh sb="6" eb="8">
      <t>シンゴウ</t>
    </rPh>
    <rPh sb="8" eb="10">
      <t>ショリ</t>
    </rPh>
    <phoneticPr fontId="2"/>
  </si>
  <si>
    <t xml:space="preserve">     プログラム修了要件確認表（平成30年度入学生用）</t>
    <rPh sb="10" eb="12">
      <t>シュウリョウ</t>
    </rPh>
    <rPh sb="12" eb="14">
      <t>ヨウケン</t>
    </rPh>
    <rPh sb="14" eb="16">
      <t>カクニン</t>
    </rPh>
    <rPh sb="16" eb="17">
      <t>ヒョウ</t>
    </rPh>
    <rPh sb="18" eb="20">
      <t>ヘイセイ</t>
    </rPh>
    <rPh sb="22" eb="24">
      <t>ネンド</t>
    </rPh>
    <rPh sb="24" eb="27">
      <t>ニュウガクセイ</t>
    </rPh>
    <rPh sb="27" eb="28">
      <t>ネンセイヨウ</t>
    </rPh>
    <phoneticPr fontId="2"/>
  </si>
  <si>
    <t>※物理演習</t>
    <rPh sb="1" eb="3">
      <t>ブツリ</t>
    </rPh>
    <rPh sb="3" eb="5">
      <t>エンシュウ</t>
    </rPh>
    <phoneticPr fontId="2"/>
  </si>
  <si>
    <t>※応用解析学概論</t>
    <rPh sb="1" eb="3">
      <t>オウヨウ</t>
    </rPh>
    <rPh sb="3" eb="6">
      <t>カイセキガク</t>
    </rPh>
    <rPh sb="6" eb="8">
      <t>ガイロン</t>
    </rPh>
    <phoneticPr fontId="2"/>
  </si>
  <si>
    <t>　　電気音響工学</t>
    <rPh sb="2" eb="4">
      <t>デンキ</t>
    </rPh>
    <rPh sb="4" eb="6">
      <t>オンキョウ</t>
    </rPh>
    <rPh sb="6" eb="8">
      <t>コウガク</t>
    </rPh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</si>
  <si>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</si>
  <si>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＃</t>
    <phoneticPr fontId="2"/>
  </si>
  <si>
    <t>　　コンピュータ構成学</t>
    <phoneticPr fontId="2"/>
  </si>
  <si>
    <t>　　半導体電子工学</t>
    <rPh sb="2" eb="5">
      <t>ハンドウタイ</t>
    </rPh>
    <rPh sb="5" eb="7">
      <t>デンシ</t>
    </rPh>
    <rPh sb="7" eb="9">
      <t>コウガク</t>
    </rPh>
    <phoneticPr fontId="2"/>
  </si>
  <si>
    <t>　※：本科学修単位</t>
    <rPh sb="3" eb="5">
      <t>ホンカ</t>
    </rPh>
    <rPh sb="5" eb="7">
      <t>ガクシュウ</t>
    </rPh>
    <rPh sb="7" eb="9">
      <t>タンイ</t>
    </rPh>
    <phoneticPr fontId="2"/>
  </si>
  <si>
    <t>＊</t>
    <phoneticPr fontId="2"/>
  </si>
  <si>
    <t>＊</t>
    <phoneticPr fontId="2"/>
  </si>
  <si>
    <t>合計６科目以上</t>
    <rPh sb="0" eb="2">
      <t>ゴウケイ</t>
    </rPh>
    <rPh sb="3" eb="5">
      <t>カモク</t>
    </rPh>
    <rPh sb="5" eb="7">
      <t>イジョウ</t>
    </rPh>
    <phoneticPr fontId="2"/>
  </si>
  <si>
    <t>CA4</t>
    <phoneticPr fontId="2"/>
  </si>
  <si>
    <t>2019/1/28（修正）</t>
    <rPh sb="10" eb="12">
      <t>シュウセイ</t>
    </rPh>
    <phoneticPr fontId="2"/>
  </si>
  <si>
    <t>※線形代数</t>
    <phoneticPr fontId="2"/>
  </si>
  <si>
    <t>(c-1) 数学◎</t>
    <phoneticPr fontId="2"/>
  </si>
  <si>
    <t>(c-2)自然科学◎</t>
    <phoneticPr fontId="2"/>
  </si>
  <si>
    <t>(a) 地球的視点◎</t>
    <phoneticPr fontId="2"/>
  </si>
  <si>
    <t>(b) 技術者倫理◎</t>
    <phoneticPr fontId="2"/>
  </si>
  <si>
    <t>(f) 発表、コミュニケーション能力◎</t>
    <phoneticPr fontId="2"/>
  </si>
  <si>
    <t>(d-2) 実験◎</t>
    <phoneticPr fontId="2"/>
  </si>
  <si>
    <t>(g) 自主性・継続性◎
(h)　完遂能力</t>
    <rPh sb="17" eb="19">
      <t>カンスイ</t>
    </rPh>
    <rPh sb="19" eb="21">
      <t>ノウリョク</t>
    </rPh>
    <phoneticPr fontId="2"/>
  </si>
  <si>
    <t>(d-1) 専門工学の知識と能力（メカトロ技術）◎</t>
    <rPh sb="21" eb="23">
      <t>ギジュツ</t>
    </rPh>
    <phoneticPr fontId="2"/>
  </si>
  <si>
    <t>(d-1) 専門工学の知識と能力（情報電子技術）◎</t>
    <rPh sb="17" eb="19">
      <t>ジョウホウ</t>
    </rPh>
    <rPh sb="19" eb="21">
      <t>デンシ</t>
    </rPh>
    <rPh sb="21" eb="23">
      <t>ギジュツ</t>
    </rPh>
    <phoneticPr fontId="2"/>
  </si>
  <si>
    <t>(d-1) 専門工学の知識と能力（社会環境整備技術)◎</t>
    <rPh sb="17" eb="19">
      <t>シャカイ</t>
    </rPh>
    <rPh sb="19" eb="21">
      <t>カンキョウ</t>
    </rPh>
    <rPh sb="21" eb="23">
      <t>セイビ</t>
    </rPh>
    <rPh sb="23" eb="25">
      <t>ギジュツ</t>
    </rPh>
    <phoneticPr fontId="2"/>
  </si>
  <si>
    <t>(d-3) 問題発見解決◎</t>
    <rPh sb="6" eb="8">
      <t>モンダイ</t>
    </rPh>
    <rPh sb="8" eb="10">
      <t>ハッケン</t>
    </rPh>
    <rPh sb="10" eb="12">
      <t>カイケツ</t>
    </rPh>
    <phoneticPr fontId="2"/>
  </si>
  <si>
    <t>(e) デザイン能力◎</t>
    <rPh sb="8" eb="10">
      <t>ノウリョク</t>
    </rPh>
    <phoneticPr fontId="2"/>
  </si>
  <si>
    <t>(i) チームワーク◎</t>
    <phoneticPr fontId="2"/>
  </si>
  <si>
    <t>(d-4)　実務能力◎
(b) 技術者倫理</t>
    <phoneticPr fontId="2"/>
  </si>
  <si>
    <t>(h) 完遂能力◎
(f)コミュニケーション能力</t>
    <rPh sb="4" eb="6">
      <t>カンスイ</t>
    </rPh>
    <rPh sb="6" eb="8">
      <t>ノウリョク</t>
    </rPh>
    <phoneticPr fontId="2"/>
  </si>
  <si>
    <t>ME4･CA4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</si>
</sst>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Osaka"/>
      <family val="3"/>
      <charset val="128"/>
    </font>
    <font>
      <b/>
      <sz val="22"/>
      <name val="ＭＳ ゴシック"/>
      <family val="3"/>
      <charset val="128"/>
    </font>
    <font>
      <sz val="6"/>
      <name val="Osaka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8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8A7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 shrinkToFit="1"/>
    </xf>
    <xf numFmtId="0" fontId="13" fillId="0" borderId="0" xfId="0" applyFont="1" applyAlignment="1"/>
    <xf numFmtId="0" fontId="13" fillId="0" borderId="0" xfId="0" applyFont="1" applyAlignment="1">
      <alignment shrinkToFit="1"/>
    </xf>
    <xf numFmtId="0" fontId="18" fillId="0" borderId="10" xfId="0" applyFont="1" applyBorder="1" applyAlignment="1">
      <alignment horizontal="center" vertical="center"/>
    </xf>
    <xf numFmtId="0" fontId="13" fillId="6" borderId="0" xfId="0" applyFont="1" applyFill="1" applyAlignment="1">
      <alignment vertical="center" shrinkToFit="1"/>
    </xf>
    <xf numFmtId="0" fontId="13" fillId="0" borderId="10" xfId="0" applyFont="1" applyBorder="1" applyAlignment="1">
      <alignment vertical="center"/>
    </xf>
    <xf numFmtId="0" fontId="12" fillId="0" borderId="0" xfId="0" applyFont="1" applyAlignment="1">
      <alignment shrinkToFit="1"/>
    </xf>
    <xf numFmtId="0" fontId="13" fillId="0" borderId="3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18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7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8" fillId="0" borderId="0" xfId="0" applyFont="1" applyFill="1"/>
    <xf numFmtId="0" fontId="19" fillId="0" borderId="0" xfId="0" applyFont="1" applyAlignment="1">
      <alignment horizontal="left" vertical="center"/>
    </xf>
    <xf numFmtId="0" fontId="0" fillId="0" borderId="0" xfId="0" applyFont="1"/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shrinkToFit="1"/>
    </xf>
    <xf numFmtId="0" fontId="13" fillId="0" borderId="74" xfId="0" applyFont="1" applyBorder="1" applyAlignment="1">
      <alignment vertical="center"/>
    </xf>
    <xf numFmtId="0" fontId="13" fillId="0" borderId="18" xfId="0" applyFont="1" applyBorder="1" applyAlignment="1">
      <alignment vertical="center" shrinkToFit="1"/>
    </xf>
    <xf numFmtId="0" fontId="10" fillId="0" borderId="0" xfId="0" applyFont="1"/>
    <xf numFmtId="0" fontId="10" fillId="0" borderId="0" xfId="0" applyFont="1" applyAlignment="1">
      <alignment shrinkToFi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1" fillId="0" borderId="0" xfId="0" applyFont="1"/>
    <xf numFmtId="0" fontId="10" fillId="0" borderId="0" xfId="0" applyFont="1" applyAlignment="1">
      <alignment vertical="center"/>
    </xf>
    <xf numFmtId="0" fontId="13" fillId="7" borderId="69" xfId="0" applyFont="1" applyFill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1" fillId="0" borderId="0" xfId="0" applyFont="1" applyBorder="1" applyAlignment="1"/>
    <xf numFmtId="0" fontId="8" fillId="0" borderId="4" xfId="0" applyFont="1" applyFill="1" applyBorder="1"/>
    <xf numFmtId="0" fontId="13" fillId="0" borderId="40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shrinkToFit="1"/>
    </xf>
    <xf numFmtId="0" fontId="15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shrinkToFi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>
      <alignment horizontal="left" vertical="center" shrinkToFit="1"/>
    </xf>
    <xf numFmtId="0" fontId="13" fillId="0" borderId="33" xfId="0" applyFont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13" fillId="3" borderId="34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vertical="center"/>
    </xf>
    <xf numFmtId="0" fontId="13" fillId="0" borderId="27" xfId="0" applyFont="1" applyFill="1" applyBorder="1" applyAlignment="1">
      <alignment horizontal="left" vertical="center" shrinkToFit="1"/>
    </xf>
    <xf numFmtId="0" fontId="17" fillId="4" borderId="34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vertical="center" shrinkToFit="1"/>
    </xf>
    <xf numFmtId="0" fontId="13" fillId="3" borderId="27" xfId="0" applyFont="1" applyFill="1" applyBorder="1" applyAlignment="1">
      <alignment horizontal="left" vertical="center" shrinkToFit="1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7" fillId="4" borderId="41" xfId="0" applyFont="1" applyFill="1" applyBorder="1" applyAlignment="1">
      <alignment horizontal="left" vertical="center" shrinkToFit="1"/>
    </xf>
    <xf numFmtId="0" fontId="13" fillId="0" borderId="42" xfId="0" applyFont="1" applyBorder="1" applyAlignment="1">
      <alignment horizontal="center" vertical="center"/>
    </xf>
    <xf numFmtId="0" fontId="13" fillId="5" borderId="27" xfId="0" applyFont="1" applyFill="1" applyBorder="1" applyAlignment="1">
      <alignment horizontal="left" vertical="center" shrinkToFit="1"/>
    </xf>
    <xf numFmtId="0" fontId="13" fillId="6" borderId="27" xfId="0" applyFont="1" applyFill="1" applyBorder="1" applyAlignment="1">
      <alignment horizontal="left" vertical="center" shrinkToFit="1"/>
    </xf>
    <xf numFmtId="0" fontId="17" fillId="4" borderId="27" xfId="0" applyFont="1" applyFill="1" applyBorder="1" applyAlignment="1">
      <alignment horizontal="left" vertical="center" shrinkToFit="1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7" fillId="4" borderId="49" xfId="0" applyFont="1" applyFill="1" applyBorder="1" applyAlignment="1">
      <alignment horizontal="left" vertical="center" shrinkToFit="1"/>
    </xf>
    <xf numFmtId="0" fontId="13" fillId="2" borderId="40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4" borderId="55" xfId="0" applyFont="1" applyFill="1" applyBorder="1" applyAlignment="1">
      <alignment horizontal="left" vertical="center" shrinkToFit="1"/>
    </xf>
    <xf numFmtId="0" fontId="13" fillId="0" borderId="56" xfId="0" applyFont="1" applyBorder="1" applyAlignment="1">
      <alignment horizontal="center" vertical="center"/>
    </xf>
    <xf numFmtId="0" fontId="13" fillId="3" borderId="58" xfId="0" applyFont="1" applyFill="1" applyBorder="1" applyAlignment="1">
      <alignment horizontal="left" vertical="center" shrinkToFit="1"/>
    </xf>
    <xf numFmtId="0" fontId="13" fillId="3" borderId="55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7" fillId="4" borderId="27" xfId="0" applyFont="1" applyFill="1" applyBorder="1" applyAlignment="1">
      <alignment vertical="center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>
      <alignment horizontal="left" vertical="center" shrinkToFit="1"/>
    </xf>
    <xf numFmtId="0" fontId="17" fillId="4" borderId="59" xfId="0" applyFont="1" applyFill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3" fillId="2" borderId="3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center" shrinkToFit="1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3" fillId="0" borderId="37" xfId="0" applyFont="1" applyFill="1" applyBorder="1" applyAlignment="1" applyProtection="1">
      <alignment horizontal="center" vertical="center" shrinkToFit="1"/>
      <protection locked="0"/>
    </xf>
    <xf numFmtId="0" fontId="17" fillId="0" borderId="47" xfId="0" applyFont="1" applyFill="1" applyBorder="1" applyAlignment="1">
      <alignment horizontal="left" vertical="center" shrinkToFit="1"/>
    </xf>
    <xf numFmtId="0" fontId="13" fillId="0" borderId="3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6" borderId="34" xfId="0" applyFont="1" applyFill="1" applyBorder="1" applyAlignment="1">
      <alignment horizontal="left" vertical="center" shrinkToFit="1"/>
    </xf>
    <xf numFmtId="0" fontId="13" fillId="5" borderId="44" xfId="0" applyFont="1" applyFill="1" applyBorder="1" applyAlignment="1">
      <alignment horizontal="left" vertical="center" shrinkToFit="1"/>
    </xf>
    <xf numFmtId="0" fontId="13" fillId="5" borderId="34" xfId="0" applyFont="1" applyFill="1" applyBorder="1" applyAlignment="1">
      <alignment horizontal="left" vertical="center" shrinkToFit="1"/>
    </xf>
    <xf numFmtId="0" fontId="13" fillId="0" borderId="60" xfId="0" applyFont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7" fillId="4" borderId="33" xfId="0" applyFont="1" applyFill="1" applyBorder="1" applyAlignment="1">
      <alignment horizontal="left" vertical="center" shrinkToFit="1"/>
    </xf>
    <xf numFmtId="0" fontId="13" fillId="3" borderId="61" xfId="0" applyFont="1" applyFill="1" applyBorder="1" applyAlignment="1">
      <alignment horizontal="left" vertical="center" shrinkToFit="1"/>
    </xf>
    <xf numFmtId="0" fontId="17" fillId="4" borderId="33" xfId="0" applyFont="1" applyFill="1" applyBorder="1" applyAlignment="1">
      <alignment vertical="center" shrinkToFit="1"/>
    </xf>
    <xf numFmtId="0" fontId="17" fillId="4" borderId="47" xfId="0" applyFont="1" applyFill="1" applyBorder="1" applyAlignment="1">
      <alignment horizontal="left" vertical="center" shrinkToFit="1"/>
    </xf>
    <xf numFmtId="0" fontId="13" fillId="5" borderId="59" xfId="0" applyFont="1" applyFill="1" applyBorder="1" applyAlignment="1">
      <alignment horizontal="left" vertical="center" shrinkToFit="1"/>
    </xf>
    <xf numFmtId="0" fontId="13" fillId="2" borderId="62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59" xfId="0" applyFont="1" applyBorder="1" applyAlignment="1">
      <alignment horizontal="left" vertical="center" shrinkToFit="1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5" borderId="64" xfId="0" applyFont="1" applyFill="1" applyBorder="1" applyAlignment="1">
      <alignment horizontal="left" vertical="center" shrinkToFit="1"/>
    </xf>
    <xf numFmtId="0" fontId="13" fillId="0" borderId="4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shrinkToFit="1"/>
    </xf>
    <xf numFmtId="0" fontId="17" fillId="0" borderId="41" xfId="0" applyFont="1" applyFill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0" xfId="0" applyFont="1" applyBorder="1" applyAlignment="1">
      <alignment shrinkToFit="1"/>
    </xf>
    <xf numFmtId="0" fontId="13" fillId="6" borderId="64" xfId="0" applyFont="1" applyFill="1" applyBorder="1" applyAlignment="1">
      <alignment horizontal="left" vertical="center" shrinkToFit="1"/>
    </xf>
    <xf numFmtId="0" fontId="18" fillId="0" borderId="24" xfId="0" applyFont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left" vertical="center" shrinkToFit="1"/>
    </xf>
    <xf numFmtId="0" fontId="13" fillId="0" borderId="29" xfId="0" applyFont="1" applyBorder="1" applyAlignment="1">
      <alignment vertical="center" shrinkToFit="1"/>
    </xf>
    <xf numFmtId="0" fontId="13" fillId="6" borderId="44" xfId="0" applyFont="1" applyFill="1" applyBorder="1" applyAlignment="1">
      <alignment horizontal="left" vertical="center" shrinkToFit="1"/>
    </xf>
    <xf numFmtId="0" fontId="13" fillId="6" borderId="61" xfId="0" applyFont="1" applyFill="1" applyBorder="1" applyAlignment="1">
      <alignment horizontal="left" vertical="center" shrinkToFit="1"/>
    </xf>
    <xf numFmtId="0" fontId="17" fillId="4" borderId="66" xfId="0" applyFont="1" applyFill="1" applyBorder="1" applyAlignment="1">
      <alignment horizontal="left" vertical="center" shrinkToFit="1"/>
    </xf>
    <xf numFmtId="0" fontId="13" fillId="3" borderId="64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shrinkToFit="1"/>
    </xf>
    <xf numFmtId="0" fontId="13" fillId="6" borderId="59" xfId="0" applyFont="1" applyFill="1" applyBorder="1" applyAlignment="1">
      <alignment horizontal="left" vertical="center" shrinkToFit="1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61" xfId="0" applyFont="1" applyFill="1" applyBorder="1" applyAlignment="1">
      <alignment horizontal="left" vertical="center" shrinkToFit="1"/>
    </xf>
    <xf numFmtId="0" fontId="13" fillId="2" borderId="67" xfId="0" applyFont="1" applyFill="1" applyBorder="1" applyAlignment="1">
      <alignment horizontal="center" vertical="center"/>
    </xf>
    <xf numFmtId="0" fontId="13" fillId="0" borderId="70" xfId="0" applyFont="1" applyBorder="1" applyAlignment="1" applyProtection="1">
      <alignment horizontal="center" vertical="center" wrapText="1"/>
      <protection locked="0"/>
    </xf>
    <xf numFmtId="0" fontId="13" fillId="5" borderId="71" xfId="0" applyFont="1" applyFill="1" applyBorder="1" applyAlignment="1">
      <alignment horizontal="left" vertical="center" shrinkToFit="1"/>
    </xf>
    <xf numFmtId="0" fontId="13" fillId="0" borderId="7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31" xfId="0" applyFont="1" applyBorder="1" applyAlignment="1">
      <alignment vertical="center" shrinkToFit="1"/>
    </xf>
    <xf numFmtId="0" fontId="13" fillId="0" borderId="34" xfId="0" applyFont="1" applyBorder="1" applyAlignment="1">
      <alignment vertical="center" shrinkToFit="1"/>
    </xf>
    <xf numFmtId="0" fontId="17" fillId="4" borderId="61" xfId="0" applyFont="1" applyFill="1" applyBorder="1" applyAlignment="1">
      <alignment vertical="center" shrinkToFit="1"/>
    </xf>
    <xf numFmtId="0" fontId="17" fillId="4" borderId="34" xfId="0" applyFont="1" applyFill="1" applyBorder="1" applyAlignment="1">
      <alignment vertical="center" shrinkToFit="1"/>
    </xf>
    <xf numFmtId="0" fontId="17" fillId="4" borderId="44" xfId="0" applyFont="1" applyFill="1" applyBorder="1" applyAlignment="1">
      <alignment vertical="center" shrinkToFit="1"/>
    </xf>
    <xf numFmtId="0" fontId="17" fillId="4" borderId="59" xfId="0" applyFont="1" applyFill="1" applyBorder="1" applyAlignment="1">
      <alignment vertical="center" shrinkToFit="1"/>
    </xf>
    <xf numFmtId="0" fontId="13" fillId="2" borderId="24" xfId="0" applyFont="1" applyFill="1" applyBorder="1" applyAlignment="1">
      <alignment horizontal="center" vertical="center"/>
    </xf>
    <xf numFmtId="0" fontId="17" fillId="4" borderId="80" xfId="0" applyFont="1" applyFill="1" applyBorder="1" applyAlignment="1">
      <alignment vertical="center" shrinkToFit="1"/>
    </xf>
    <xf numFmtId="0" fontId="17" fillId="4" borderId="81" xfId="0" applyFont="1" applyFill="1" applyBorder="1" applyAlignment="1">
      <alignment vertical="center" shrinkToFit="1"/>
    </xf>
    <xf numFmtId="0" fontId="17" fillId="4" borderId="82" xfId="0" applyFont="1" applyFill="1" applyBorder="1" applyAlignment="1">
      <alignment vertical="center" shrinkToFit="1"/>
    </xf>
    <xf numFmtId="0" fontId="17" fillId="4" borderId="61" xfId="0" applyFont="1" applyFill="1" applyBorder="1" applyAlignment="1">
      <alignment horizontal="left" vertical="center" shrinkToFit="1"/>
    </xf>
    <xf numFmtId="0" fontId="13" fillId="2" borderId="57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left" vertical="center" shrinkToFit="1"/>
    </xf>
    <xf numFmtId="0" fontId="13" fillId="2" borderId="2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shrinkToFit="1"/>
    </xf>
    <xf numFmtId="0" fontId="4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0" borderId="62" xfId="0" applyFont="1" applyFill="1" applyBorder="1" applyAlignment="1" applyProtection="1">
      <alignment horizontal="center" vertical="center"/>
      <protection locked="0"/>
    </xf>
    <xf numFmtId="0" fontId="13" fillId="0" borderId="6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/>
    </xf>
    <xf numFmtId="0" fontId="10" fillId="0" borderId="0" xfId="0" applyFont="1" applyFill="1"/>
    <xf numFmtId="0" fontId="21" fillId="0" borderId="0" xfId="0" applyFont="1" applyFill="1"/>
    <xf numFmtId="0" fontId="10" fillId="0" borderId="0" xfId="0" applyFont="1" applyFill="1" applyAlignment="1">
      <alignment horizontal="center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13" fillId="0" borderId="21" xfId="0" applyFont="1" applyFill="1" applyBorder="1" applyAlignment="1">
      <alignment vertical="center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3" fillId="0" borderId="65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left" vertical="center" shrinkToFit="1"/>
    </xf>
    <xf numFmtId="0" fontId="13" fillId="0" borderId="69" xfId="0" applyFont="1" applyBorder="1" applyAlignment="1">
      <alignment horizontal="left" vertical="center" shrinkToFit="1"/>
    </xf>
    <xf numFmtId="0" fontId="14" fillId="2" borderId="50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0" fillId="2" borderId="75" xfId="0" applyFont="1" applyFill="1" applyBorder="1" applyAlignment="1" applyProtection="1">
      <alignment horizontal="center" vertical="center"/>
    </xf>
    <xf numFmtId="0" fontId="20" fillId="2" borderId="50" xfId="0" applyFont="1" applyFill="1" applyBorder="1" applyAlignment="1" applyProtection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73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0" fillId="0" borderId="63" xfId="0" applyFont="1" applyBorder="1" applyAlignment="1">
      <alignment horizontal="center" vertical="center"/>
    </xf>
    <xf numFmtId="0" fontId="17" fillId="4" borderId="64" xfId="0" applyFont="1" applyFill="1" applyBorder="1" applyAlignment="1">
      <alignment horizontal="left" vertical="center" shrinkToFit="1"/>
    </xf>
    <xf numFmtId="0" fontId="0" fillId="0" borderId="59" xfId="0" applyFont="1" applyBorder="1" applyAlignment="1">
      <alignment horizontal="left" vertical="center" shrinkToFit="1"/>
    </xf>
    <xf numFmtId="0" fontId="0" fillId="0" borderId="41" xfId="0" applyFont="1" applyBorder="1" applyAlignment="1">
      <alignment horizontal="left" vertical="center" shrinkToFit="1"/>
    </xf>
    <xf numFmtId="0" fontId="13" fillId="0" borderId="51" xfId="0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0" fillId="0" borderId="39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24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13" fillId="0" borderId="57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9"/>
  <sheetViews>
    <sheetView tabSelected="1" view="pageBreakPreview" zoomScale="80" zoomScaleNormal="80" zoomScaleSheetLayoutView="80" workbookViewId="0">
      <selection activeCell="F7" sqref="F7"/>
    </sheetView>
  </sheetViews>
  <sheetFormatPr defaultColWidth="11" defaultRowHeight="14.25"/>
  <cols>
    <col min="1" max="1" width="5" style="52" customWidth="1"/>
    <col min="2" max="2" width="17.625" style="50" customWidth="1"/>
    <col min="3" max="3" width="5.625" style="209" customWidth="1"/>
    <col min="4" max="4" width="3.125" style="52" customWidth="1"/>
    <col min="5" max="5" width="24.625" style="51" customWidth="1"/>
    <col min="6" max="7" width="5.625" style="52" customWidth="1"/>
    <col min="8" max="8" width="6.625" style="52" customWidth="1"/>
    <col min="9" max="9" width="17.5" style="51" customWidth="1"/>
    <col min="10" max="10" width="5" style="52" customWidth="1"/>
    <col min="11" max="11" width="2.375" style="50" customWidth="1"/>
    <col min="12" max="12" width="5" style="52" customWidth="1"/>
    <col min="13" max="13" width="17.5" style="50" customWidth="1"/>
    <col min="14" max="14" width="5.625" style="50" customWidth="1"/>
    <col min="15" max="15" width="3.125" style="50" customWidth="1"/>
    <col min="16" max="16" width="24.875" style="51" customWidth="1"/>
    <col min="17" max="19" width="5.625" style="52" customWidth="1"/>
    <col min="20" max="20" width="17.5" style="50" customWidth="1"/>
    <col min="21" max="21" width="5.625" style="52" customWidth="1"/>
    <col min="22" max="16384" width="11" style="8"/>
  </cols>
  <sheetData>
    <row r="1" spans="1:21" ht="59.25" customHeight="1" thickBot="1">
      <c r="A1" s="1" t="s">
        <v>280</v>
      </c>
      <c r="B1" s="2"/>
      <c r="C1" s="196"/>
      <c r="D1" s="3"/>
      <c r="E1" s="3"/>
      <c r="F1" s="3"/>
      <c r="G1" s="3"/>
      <c r="H1" s="3"/>
      <c r="I1" s="3"/>
      <c r="J1" s="3"/>
      <c r="K1" s="4"/>
      <c r="L1" s="5"/>
      <c r="M1" s="6" t="s">
        <v>293</v>
      </c>
      <c r="N1" s="5"/>
      <c r="O1" s="5"/>
      <c r="P1" s="290"/>
      <c r="Q1" s="290"/>
      <c r="R1" s="290"/>
      <c r="S1" s="290"/>
      <c r="T1" s="290"/>
      <c r="U1" s="7"/>
    </row>
    <row r="2" spans="1:21" ht="24" customHeight="1">
      <c r="A2" s="291" t="s">
        <v>0</v>
      </c>
      <c r="B2" s="292"/>
      <c r="C2" s="197" t="s">
        <v>1</v>
      </c>
      <c r="D2" s="10"/>
      <c r="E2" s="11" t="s">
        <v>2</v>
      </c>
      <c r="F2" s="12" t="s">
        <v>3</v>
      </c>
      <c r="G2" s="12" t="s">
        <v>4</v>
      </c>
      <c r="H2" s="13" t="s">
        <v>5</v>
      </c>
      <c r="I2" s="14" t="s">
        <v>6</v>
      </c>
      <c r="J2" s="15" t="s">
        <v>7</v>
      </c>
      <c r="K2" s="16"/>
      <c r="L2" s="291" t="s">
        <v>0</v>
      </c>
      <c r="M2" s="292"/>
      <c r="N2" s="9" t="s">
        <v>1</v>
      </c>
      <c r="O2" s="9"/>
      <c r="P2" s="17" t="s">
        <v>2</v>
      </c>
      <c r="Q2" s="12" t="s">
        <v>3</v>
      </c>
      <c r="R2" s="12" t="s">
        <v>4</v>
      </c>
      <c r="S2" s="13" t="s">
        <v>5</v>
      </c>
      <c r="T2" s="14" t="s">
        <v>8</v>
      </c>
      <c r="U2" s="15" t="s">
        <v>7</v>
      </c>
    </row>
    <row r="3" spans="1:21" ht="18" customHeight="1">
      <c r="A3" s="218" t="s">
        <v>9</v>
      </c>
      <c r="B3" s="294" t="s">
        <v>295</v>
      </c>
      <c r="C3" s="198"/>
      <c r="D3" s="68"/>
      <c r="E3" s="69" t="s">
        <v>10</v>
      </c>
      <c r="F3" s="70">
        <v>4</v>
      </c>
      <c r="G3" s="70">
        <v>1</v>
      </c>
      <c r="H3" s="71">
        <f>G3*30*50/60</f>
        <v>25</v>
      </c>
      <c r="I3" s="72"/>
      <c r="J3" s="224" t="str">
        <f>IF(COUNTIF(C3:C19,"○")&gt;=4,"OK","NG")</f>
        <v>NG</v>
      </c>
      <c r="K3" s="18"/>
      <c r="L3" s="218" t="s">
        <v>11</v>
      </c>
      <c r="M3" s="19" t="s">
        <v>302</v>
      </c>
      <c r="N3" s="20"/>
      <c r="O3" s="20"/>
      <c r="P3" s="20"/>
      <c r="Q3" s="21"/>
      <c r="R3" s="21"/>
      <c r="S3" s="21"/>
      <c r="T3" s="20"/>
      <c r="U3" s="22"/>
    </row>
    <row r="4" spans="1:21" ht="18" customHeight="1">
      <c r="A4" s="230"/>
      <c r="B4" s="295"/>
      <c r="C4" s="199"/>
      <c r="D4" s="76"/>
      <c r="E4" s="77" t="s">
        <v>12</v>
      </c>
      <c r="F4" s="78">
        <v>4</v>
      </c>
      <c r="G4" s="78">
        <v>1</v>
      </c>
      <c r="H4" s="79">
        <f>G4*30*50/60</f>
        <v>25</v>
      </c>
      <c r="I4" s="80" t="s">
        <v>13</v>
      </c>
      <c r="J4" s="225"/>
      <c r="K4" s="18"/>
      <c r="L4" s="230"/>
      <c r="M4" s="270" t="s">
        <v>14</v>
      </c>
      <c r="N4" s="201"/>
      <c r="O4" s="210"/>
      <c r="P4" s="83" t="s">
        <v>15</v>
      </c>
      <c r="Q4" s="70" t="s">
        <v>16</v>
      </c>
      <c r="R4" s="70">
        <v>2</v>
      </c>
      <c r="S4" s="71">
        <f>R4*30*50/60</f>
        <v>50</v>
      </c>
      <c r="T4" s="23"/>
      <c r="U4" s="224" t="str">
        <f>IF(AND(COUNTIF(N4:N10,"○")&gt;=1,COUNTIF(N11:N18,"○")&gt;=1,COUNTIF(N19:N30,"○")&gt;=1,COUNTIF(N31:N32,"○")&gt;=1,COUNTIF(N4:N32,"○")&gt;=10,COUNTA(N9,N18,N29,N30,N32)&gt;=2),"OK","NG")</f>
        <v>NG</v>
      </c>
    </row>
    <row r="5" spans="1:21" ht="18" customHeight="1">
      <c r="A5" s="230"/>
      <c r="B5" s="295"/>
      <c r="C5" s="199"/>
      <c r="D5" s="76"/>
      <c r="E5" s="84" t="s">
        <v>17</v>
      </c>
      <c r="F5" s="85" t="s">
        <v>18</v>
      </c>
      <c r="G5" s="78">
        <v>1</v>
      </c>
      <c r="H5" s="79">
        <f t="shared" ref="H5:H7" si="0">G5*30*50/60</f>
        <v>25</v>
      </c>
      <c r="I5" s="80"/>
      <c r="J5" s="225"/>
      <c r="K5" s="18"/>
      <c r="L5" s="230"/>
      <c r="M5" s="271"/>
      <c r="N5" s="202"/>
      <c r="O5" s="199"/>
      <c r="P5" s="86" t="s">
        <v>19</v>
      </c>
      <c r="Q5" s="78" t="s">
        <v>20</v>
      </c>
      <c r="R5" s="78">
        <v>1</v>
      </c>
      <c r="S5" s="79">
        <f>R5*30*50/60</f>
        <v>25</v>
      </c>
      <c r="T5" s="24" t="s">
        <v>21</v>
      </c>
      <c r="U5" s="225"/>
    </row>
    <row r="6" spans="1:21" ht="18" customHeight="1">
      <c r="A6" s="230"/>
      <c r="B6" s="295"/>
      <c r="C6" s="199"/>
      <c r="D6" s="76"/>
      <c r="E6" s="88" t="s">
        <v>22</v>
      </c>
      <c r="F6" s="85" t="s">
        <v>310</v>
      </c>
      <c r="G6" s="78">
        <v>1</v>
      </c>
      <c r="H6" s="79">
        <f t="shared" si="0"/>
        <v>25</v>
      </c>
      <c r="I6" s="80"/>
      <c r="J6" s="225"/>
      <c r="K6" s="18"/>
      <c r="L6" s="230"/>
      <c r="M6" s="271"/>
      <c r="N6" s="202"/>
      <c r="O6" s="199"/>
      <c r="P6" s="89" t="s">
        <v>23</v>
      </c>
      <c r="Q6" s="78"/>
      <c r="R6" s="78">
        <v>2</v>
      </c>
      <c r="S6" s="79">
        <f>R6*15</f>
        <v>30</v>
      </c>
      <c r="T6" s="25" t="s">
        <v>24</v>
      </c>
      <c r="U6" s="225"/>
    </row>
    <row r="7" spans="1:21" ht="18" customHeight="1">
      <c r="A7" s="230"/>
      <c r="B7" s="295"/>
      <c r="C7" s="199"/>
      <c r="D7" s="76"/>
      <c r="E7" s="77" t="s">
        <v>25</v>
      </c>
      <c r="F7" s="78">
        <v>4</v>
      </c>
      <c r="G7" s="78">
        <v>1</v>
      </c>
      <c r="H7" s="79">
        <f t="shared" si="0"/>
        <v>25</v>
      </c>
      <c r="I7" s="80"/>
      <c r="J7" s="225"/>
      <c r="K7" s="18"/>
      <c r="L7" s="230"/>
      <c r="M7" s="271"/>
      <c r="N7" s="202"/>
      <c r="O7" s="199"/>
      <c r="P7" s="89" t="s">
        <v>26</v>
      </c>
      <c r="Q7" s="78"/>
      <c r="R7" s="78">
        <v>2</v>
      </c>
      <c r="S7" s="79">
        <f>R7*15</f>
        <v>30</v>
      </c>
      <c r="T7" s="24" t="s">
        <v>27</v>
      </c>
      <c r="U7" s="225"/>
    </row>
    <row r="8" spans="1:21" ht="18" customHeight="1">
      <c r="A8" s="230"/>
      <c r="B8" s="295"/>
      <c r="C8" s="199"/>
      <c r="D8" s="76"/>
      <c r="E8" s="77" t="s">
        <v>282</v>
      </c>
      <c r="F8" s="78">
        <v>4</v>
      </c>
      <c r="G8" s="78">
        <v>3</v>
      </c>
      <c r="H8" s="79">
        <f t="shared" ref="H8:H15" si="1">G8*30*50/60</f>
        <v>75</v>
      </c>
      <c r="I8" s="80"/>
      <c r="J8" s="225"/>
      <c r="K8" s="18"/>
      <c r="L8" s="230"/>
      <c r="M8" s="271"/>
      <c r="N8" s="202"/>
      <c r="O8" s="199"/>
      <c r="P8" s="89" t="s">
        <v>29</v>
      </c>
      <c r="Q8" s="78"/>
      <c r="R8" s="78">
        <v>2</v>
      </c>
      <c r="S8" s="79">
        <f>R8*15</f>
        <v>30</v>
      </c>
      <c r="T8" s="26"/>
      <c r="U8" s="225"/>
    </row>
    <row r="9" spans="1:21" ht="18" customHeight="1">
      <c r="A9" s="230"/>
      <c r="B9" s="295"/>
      <c r="C9" s="199"/>
      <c r="D9" s="76"/>
      <c r="E9" s="77" t="s">
        <v>277</v>
      </c>
      <c r="F9" s="78">
        <v>5</v>
      </c>
      <c r="G9" s="78">
        <v>1</v>
      </c>
      <c r="H9" s="79">
        <f t="shared" si="1"/>
        <v>25</v>
      </c>
      <c r="I9" s="80"/>
      <c r="J9" s="225"/>
      <c r="K9" s="18"/>
      <c r="L9" s="230"/>
      <c r="M9" s="271"/>
      <c r="N9" s="211"/>
      <c r="O9" s="212" t="s">
        <v>31</v>
      </c>
      <c r="P9" s="120" t="s">
        <v>32</v>
      </c>
      <c r="Q9" s="113"/>
      <c r="R9" s="113">
        <v>2</v>
      </c>
      <c r="S9" s="79">
        <f>R9*15</f>
        <v>30</v>
      </c>
      <c r="T9" s="24"/>
      <c r="U9" s="225"/>
    </row>
    <row r="10" spans="1:21" ht="18" customHeight="1">
      <c r="A10" s="230"/>
      <c r="B10" s="295"/>
      <c r="C10" s="199"/>
      <c r="D10" s="76"/>
      <c r="E10" s="91" t="s">
        <v>28</v>
      </c>
      <c r="F10" s="78" t="s">
        <v>20</v>
      </c>
      <c r="G10" s="78">
        <v>1</v>
      </c>
      <c r="H10" s="79">
        <f t="shared" si="1"/>
        <v>25</v>
      </c>
      <c r="I10" s="80"/>
      <c r="J10" s="225"/>
      <c r="K10" s="18"/>
      <c r="L10" s="230"/>
      <c r="M10" s="272"/>
      <c r="N10" s="203"/>
      <c r="O10" s="200"/>
      <c r="P10" s="139" t="s">
        <v>284</v>
      </c>
      <c r="Q10" s="107"/>
      <c r="R10" s="107">
        <v>2</v>
      </c>
      <c r="S10" s="79">
        <f>R10*15</f>
        <v>30</v>
      </c>
      <c r="T10" s="24"/>
      <c r="U10" s="225"/>
    </row>
    <row r="11" spans="1:21" ht="18" customHeight="1">
      <c r="A11" s="230"/>
      <c r="B11" s="295"/>
      <c r="C11" s="199"/>
      <c r="D11" s="76"/>
      <c r="E11" s="91" t="s">
        <v>30</v>
      </c>
      <c r="F11" s="78" t="s">
        <v>16</v>
      </c>
      <c r="G11" s="78">
        <v>1</v>
      </c>
      <c r="H11" s="79">
        <f t="shared" si="1"/>
        <v>25</v>
      </c>
      <c r="I11" s="80"/>
      <c r="J11" s="225"/>
      <c r="K11" s="18"/>
      <c r="L11" s="230"/>
      <c r="M11" s="287" t="s">
        <v>35</v>
      </c>
      <c r="N11" s="201"/>
      <c r="O11" s="210"/>
      <c r="P11" s="83" t="s">
        <v>36</v>
      </c>
      <c r="Q11" s="70" t="s">
        <v>16</v>
      </c>
      <c r="R11" s="70">
        <v>1</v>
      </c>
      <c r="S11" s="71">
        <f t="shared" ref="S11:S16" si="2">R11*30*50/60</f>
        <v>25</v>
      </c>
      <c r="T11" s="24"/>
      <c r="U11" s="225"/>
    </row>
    <row r="12" spans="1:21" ht="18" customHeight="1">
      <c r="A12" s="230"/>
      <c r="B12" s="295"/>
      <c r="C12" s="199"/>
      <c r="D12" s="76"/>
      <c r="E12" s="96" t="s">
        <v>33</v>
      </c>
      <c r="F12" s="78" t="s">
        <v>34</v>
      </c>
      <c r="G12" s="78">
        <v>1</v>
      </c>
      <c r="H12" s="79">
        <f t="shared" si="1"/>
        <v>25</v>
      </c>
      <c r="I12" s="80"/>
      <c r="J12" s="225"/>
      <c r="K12" s="18"/>
      <c r="L12" s="230"/>
      <c r="M12" s="288"/>
      <c r="N12" s="202"/>
      <c r="O12" s="199"/>
      <c r="P12" s="86" t="s">
        <v>39</v>
      </c>
      <c r="Q12" s="78" t="s">
        <v>20</v>
      </c>
      <c r="R12" s="78">
        <v>1</v>
      </c>
      <c r="S12" s="79">
        <f t="shared" si="2"/>
        <v>25</v>
      </c>
      <c r="T12" s="24"/>
      <c r="U12" s="225"/>
    </row>
    <row r="13" spans="1:21" ht="18" customHeight="1">
      <c r="A13" s="230"/>
      <c r="B13" s="295"/>
      <c r="C13" s="199"/>
      <c r="D13" s="76"/>
      <c r="E13" s="96" t="s">
        <v>37</v>
      </c>
      <c r="F13" s="78" t="s">
        <v>38</v>
      </c>
      <c r="G13" s="78">
        <v>1</v>
      </c>
      <c r="H13" s="79">
        <f t="shared" si="1"/>
        <v>25</v>
      </c>
      <c r="I13" s="80"/>
      <c r="J13" s="225"/>
      <c r="K13" s="18"/>
      <c r="L13" s="230"/>
      <c r="M13" s="288"/>
      <c r="N13" s="202"/>
      <c r="O13" s="199"/>
      <c r="P13" s="86" t="s">
        <v>41</v>
      </c>
      <c r="Q13" s="78" t="s">
        <v>20</v>
      </c>
      <c r="R13" s="78">
        <v>1</v>
      </c>
      <c r="S13" s="79">
        <f t="shared" si="2"/>
        <v>25</v>
      </c>
      <c r="T13" s="24"/>
      <c r="U13" s="225"/>
    </row>
    <row r="14" spans="1:21" ht="18" customHeight="1">
      <c r="A14" s="230"/>
      <c r="B14" s="295"/>
      <c r="C14" s="199"/>
      <c r="D14" s="76"/>
      <c r="E14" s="96" t="s">
        <v>40</v>
      </c>
      <c r="F14" s="78" t="s">
        <v>38</v>
      </c>
      <c r="G14" s="78">
        <v>1</v>
      </c>
      <c r="H14" s="79">
        <f t="shared" si="1"/>
        <v>25</v>
      </c>
      <c r="I14" s="27"/>
      <c r="J14" s="225"/>
      <c r="K14" s="18"/>
      <c r="L14" s="230"/>
      <c r="M14" s="288"/>
      <c r="N14" s="202"/>
      <c r="O14" s="199"/>
      <c r="P14" s="86" t="s">
        <v>43</v>
      </c>
      <c r="Q14" s="78" t="s">
        <v>16</v>
      </c>
      <c r="R14" s="78">
        <v>2</v>
      </c>
      <c r="S14" s="79">
        <f t="shared" si="2"/>
        <v>50</v>
      </c>
      <c r="T14" s="24"/>
      <c r="U14" s="225"/>
    </row>
    <row r="15" spans="1:21" ht="18" customHeight="1">
      <c r="A15" s="230"/>
      <c r="B15" s="295"/>
      <c r="C15" s="199"/>
      <c r="D15" s="76"/>
      <c r="E15" s="97" t="s">
        <v>294</v>
      </c>
      <c r="F15" s="78" t="s">
        <v>42</v>
      </c>
      <c r="G15" s="78">
        <v>1</v>
      </c>
      <c r="H15" s="79">
        <f t="shared" si="1"/>
        <v>25</v>
      </c>
      <c r="I15" s="80"/>
      <c r="J15" s="225"/>
      <c r="K15" s="18"/>
      <c r="L15" s="230"/>
      <c r="M15" s="288"/>
      <c r="N15" s="202"/>
      <c r="O15" s="199"/>
      <c r="P15" s="86" t="s">
        <v>45</v>
      </c>
      <c r="Q15" s="78" t="s">
        <v>20</v>
      </c>
      <c r="R15" s="78">
        <v>1</v>
      </c>
      <c r="S15" s="79">
        <f t="shared" si="2"/>
        <v>25</v>
      </c>
      <c r="T15" s="24"/>
      <c r="U15" s="225"/>
    </row>
    <row r="16" spans="1:21" ht="18" customHeight="1">
      <c r="A16" s="230"/>
      <c r="B16" s="295"/>
      <c r="C16" s="199"/>
      <c r="D16" s="76"/>
      <c r="E16" s="98" t="s">
        <v>44</v>
      </c>
      <c r="F16" s="78"/>
      <c r="G16" s="78">
        <v>2</v>
      </c>
      <c r="H16" s="79">
        <f>G16*15</f>
        <v>30</v>
      </c>
      <c r="I16" s="80"/>
      <c r="J16" s="225"/>
      <c r="K16" s="18"/>
      <c r="L16" s="230"/>
      <c r="M16" s="288"/>
      <c r="N16" s="202"/>
      <c r="O16" s="199"/>
      <c r="P16" s="86" t="s">
        <v>47</v>
      </c>
      <c r="Q16" s="78" t="s">
        <v>20</v>
      </c>
      <c r="R16" s="78">
        <v>1</v>
      </c>
      <c r="S16" s="79">
        <f t="shared" si="2"/>
        <v>25</v>
      </c>
      <c r="T16" s="24"/>
      <c r="U16" s="225"/>
    </row>
    <row r="17" spans="1:21" ht="18" customHeight="1">
      <c r="A17" s="230"/>
      <c r="B17" s="295"/>
      <c r="C17" s="199"/>
      <c r="D17" s="76"/>
      <c r="E17" s="98" t="s">
        <v>46</v>
      </c>
      <c r="F17" s="78"/>
      <c r="G17" s="78">
        <v>2</v>
      </c>
      <c r="H17" s="79">
        <f>G17*15</f>
        <v>30</v>
      </c>
      <c r="I17" s="80"/>
      <c r="J17" s="225"/>
      <c r="K17" s="18"/>
      <c r="L17" s="230"/>
      <c r="M17" s="288"/>
      <c r="N17" s="202"/>
      <c r="O17" s="199"/>
      <c r="P17" s="89" t="s">
        <v>49</v>
      </c>
      <c r="Q17" s="78"/>
      <c r="R17" s="78">
        <v>2</v>
      </c>
      <c r="S17" s="79">
        <f>R17*15</f>
        <v>30</v>
      </c>
      <c r="T17" s="24"/>
      <c r="U17" s="225"/>
    </row>
    <row r="18" spans="1:21" ht="18" customHeight="1">
      <c r="A18" s="230"/>
      <c r="B18" s="295"/>
      <c r="C18" s="199"/>
      <c r="D18" s="76"/>
      <c r="E18" s="98" t="s">
        <v>48</v>
      </c>
      <c r="F18" s="78"/>
      <c r="G18" s="78">
        <v>2</v>
      </c>
      <c r="H18" s="79">
        <f>G18*15</f>
        <v>30</v>
      </c>
      <c r="I18" s="80"/>
      <c r="J18" s="225"/>
      <c r="K18" s="18"/>
      <c r="L18" s="230"/>
      <c r="M18" s="289"/>
      <c r="N18" s="203"/>
      <c r="O18" s="213" t="s">
        <v>31</v>
      </c>
      <c r="P18" s="94" t="s">
        <v>52</v>
      </c>
      <c r="Q18" s="107"/>
      <c r="R18" s="107">
        <v>2</v>
      </c>
      <c r="S18" s="79">
        <f>R18*15</f>
        <v>30</v>
      </c>
      <c r="U18" s="225"/>
    </row>
    <row r="19" spans="1:21" ht="18" customHeight="1">
      <c r="A19" s="230"/>
      <c r="B19" s="296"/>
      <c r="C19" s="200"/>
      <c r="D19" s="100"/>
      <c r="E19" s="101" t="s">
        <v>50</v>
      </c>
      <c r="F19" s="95"/>
      <c r="G19" s="95">
        <v>2</v>
      </c>
      <c r="H19" s="102">
        <f>G19*15</f>
        <v>30</v>
      </c>
      <c r="I19" s="103"/>
      <c r="J19" s="229"/>
      <c r="K19" s="28"/>
      <c r="L19" s="230"/>
      <c r="M19" s="270" t="s">
        <v>54</v>
      </c>
      <c r="N19" s="201"/>
      <c r="O19" s="210"/>
      <c r="P19" s="83" t="s">
        <v>55</v>
      </c>
      <c r="Q19" s="108" t="s">
        <v>16</v>
      </c>
      <c r="R19" s="108">
        <v>1</v>
      </c>
      <c r="S19" s="71">
        <f>R19*30*50/60</f>
        <v>25</v>
      </c>
      <c r="T19" s="24"/>
      <c r="U19" s="225"/>
    </row>
    <row r="20" spans="1:21" ht="18" customHeight="1">
      <c r="A20" s="230"/>
      <c r="B20" s="221" t="s">
        <v>296</v>
      </c>
      <c r="C20" s="198"/>
      <c r="D20" s="104"/>
      <c r="E20" s="105" t="s">
        <v>51</v>
      </c>
      <c r="F20" s="70">
        <v>4</v>
      </c>
      <c r="G20" s="70">
        <v>1</v>
      </c>
      <c r="H20" s="71">
        <f>G20*30*50/60</f>
        <v>25</v>
      </c>
      <c r="I20" s="106"/>
      <c r="J20" s="224" t="str">
        <f>IF(COUNTIF(C25:C27,"○")=3,"OK","NG")</f>
        <v>NG</v>
      </c>
      <c r="K20" s="28"/>
      <c r="L20" s="230"/>
      <c r="M20" s="271"/>
      <c r="N20" s="202"/>
      <c r="O20" s="199"/>
      <c r="P20" s="86" t="s">
        <v>57</v>
      </c>
      <c r="Q20" s="78" t="s">
        <v>20</v>
      </c>
      <c r="R20" s="78">
        <v>2</v>
      </c>
      <c r="S20" s="79">
        <f>R20*30*50/60</f>
        <v>50</v>
      </c>
      <c r="T20" s="24"/>
      <c r="U20" s="225"/>
    </row>
    <row r="21" spans="1:21" ht="18" customHeight="1">
      <c r="A21" s="230"/>
      <c r="B21" s="253"/>
      <c r="C21" s="199"/>
      <c r="D21" s="76"/>
      <c r="E21" s="84" t="s">
        <v>53</v>
      </c>
      <c r="F21" s="78">
        <v>4</v>
      </c>
      <c r="G21" s="78">
        <v>1</v>
      </c>
      <c r="H21" s="79">
        <f>G21*30*50/60</f>
        <v>25</v>
      </c>
      <c r="I21" s="27"/>
      <c r="J21" s="225"/>
      <c r="K21" s="28"/>
      <c r="L21" s="230"/>
      <c r="M21" s="271"/>
      <c r="N21" s="202"/>
      <c r="O21" s="199"/>
      <c r="P21" s="86" t="s">
        <v>60</v>
      </c>
      <c r="Q21" s="78" t="s">
        <v>20</v>
      </c>
      <c r="R21" s="78">
        <v>2</v>
      </c>
      <c r="S21" s="79">
        <f>R21*30*50/60</f>
        <v>50</v>
      </c>
      <c r="T21" s="24"/>
      <c r="U21" s="225"/>
    </row>
    <row r="22" spans="1:21" ht="18" customHeight="1">
      <c r="A22" s="230"/>
      <c r="B22" s="253"/>
      <c r="C22" s="199"/>
      <c r="D22" s="76"/>
      <c r="E22" s="77" t="s">
        <v>56</v>
      </c>
      <c r="F22" s="78">
        <v>4</v>
      </c>
      <c r="G22" s="78">
        <v>1</v>
      </c>
      <c r="H22" s="79">
        <f>G22*30*50/60</f>
        <v>25</v>
      </c>
      <c r="I22" s="27"/>
      <c r="J22" s="225"/>
      <c r="K22" s="28"/>
      <c r="L22" s="230"/>
      <c r="M22" s="271"/>
      <c r="N22" s="202"/>
      <c r="O22" s="199"/>
      <c r="P22" s="89" t="s">
        <v>61</v>
      </c>
      <c r="Q22" s="78"/>
      <c r="R22" s="78">
        <v>2</v>
      </c>
      <c r="S22" s="79">
        <f t="shared" ref="S22:S26" si="3">R22*15</f>
        <v>30</v>
      </c>
      <c r="T22" s="24"/>
      <c r="U22" s="225"/>
    </row>
    <row r="23" spans="1:21" ht="18" customHeight="1">
      <c r="A23" s="230"/>
      <c r="B23" s="253"/>
      <c r="C23" s="199"/>
      <c r="D23" s="104"/>
      <c r="E23" s="29" t="s">
        <v>58</v>
      </c>
      <c r="F23" s="109" t="s">
        <v>59</v>
      </c>
      <c r="G23" s="109">
        <v>1</v>
      </c>
      <c r="H23" s="79">
        <f>G23*30*50/60</f>
        <v>25</v>
      </c>
      <c r="I23" s="27"/>
      <c r="J23" s="225"/>
      <c r="K23" s="28"/>
      <c r="L23" s="230"/>
      <c r="M23" s="271"/>
      <c r="N23" s="202"/>
      <c r="O23" s="199"/>
      <c r="P23" s="89" t="s">
        <v>65</v>
      </c>
      <c r="Q23" s="78"/>
      <c r="R23" s="78">
        <v>2</v>
      </c>
      <c r="S23" s="79">
        <f t="shared" si="3"/>
        <v>30</v>
      </c>
      <c r="T23" s="24"/>
      <c r="U23" s="225"/>
    </row>
    <row r="24" spans="1:21" ht="18" customHeight="1">
      <c r="A24" s="230"/>
      <c r="B24" s="253"/>
      <c r="C24" s="199"/>
      <c r="D24" s="76"/>
      <c r="E24" s="91" t="s">
        <v>58</v>
      </c>
      <c r="F24" s="78" t="s">
        <v>20</v>
      </c>
      <c r="G24" s="78">
        <v>1</v>
      </c>
      <c r="H24" s="79">
        <f>G24*30*50/60</f>
        <v>25</v>
      </c>
      <c r="I24" s="27"/>
      <c r="J24" s="225"/>
      <c r="K24" s="28"/>
      <c r="L24" s="230"/>
      <c r="M24" s="271"/>
      <c r="N24" s="202"/>
      <c r="O24" s="199"/>
      <c r="P24" s="89" t="s">
        <v>68</v>
      </c>
      <c r="Q24" s="78"/>
      <c r="R24" s="78">
        <v>2</v>
      </c>
      <c r="S24" s="79">
        <f t="shared" si="3"/>
        <v>30</v>
      </c>
      <c r="T24" s="24"/>
      <c r="U24" s="225"/>
    </row>
    <row r="25" spans="1:21" ht="18" customHeight="1">
      <c r="A25" s="230"/>
      <c r="B25" s="253"/>
      <c r="C25" s="199"/>
      <c r="D25" s="76" t="s">
        <v>62</v>
      </c>
      <c r="E25" s="98" t="s">
        <v>63</v>
      </c>
      <c r="F25" s="78"/>
      <c r="G25" s="78">
        <v>2</v>
      </c>
      <c r="H25" s="79">
        <f>G25*15</f>
        <v>30</v>
      </c>
      <c r="I25" s="110" t="s">
        <v>64</v>
      </c>
      <c r="J25" s="225"/>
      <c r="K25" s="28"/>
      <c r="L25" s="230"/>
      <c r="M25" s="271"/>
      <c r="N25" s="202"/>
      <c r="O25" s="199"/>
      <c r="P25" s="89" t="s">
        <v>283</v>
      </c>
      <c r="Q25" s="78"/>
      <c r="R25" s="78">
        <v>2</v>
      </c>
      <c r="S25" s="79">
        <f t="shared" si="3"/>
        <v>30</v>
      </c>
      <c r="T25" s="24"/>
      <c r="U25" s="225"/>
    </row>
    <row r="26" spans="1:21" ht="18" customHeight="1">
      <c r="A26" s="230"/>
      <c r="B26" s="253"/>
      <c r="C26" s="199"/>
      <c r="D26" s="76" t="s">
        <v>62</v>
      </c>
      <c r="E26" s="98" t="s">
        <v>66</v>
      </c>
      <c r="F26" s="78"/>
      <c r="G26" s="78">
        <v>2</v>
      </c>
      <c r="H26" s="79">
        <f>G26*15</f>
        <v>30</v>
      </c>
      <c r="I26" s="111" t="s">
        <v>67</v>
      </c>
      <c r="J26" s="225"/>
      <c r="K26" s="28"/>
      <c r="L26" s="230"/>
      <c r="M26" s="271"/>
      <c r="N26" s="202"/>
      <c r="O26" s="199"/>
      <c r="P26" s="89" t="s">
        <v>72</v>
      </c>
      <c r="Q26" s="78"/>
      <c r="R26" s="78">
        <v>2</v>
      </c>
      <c r="S26" s="79">
        <f t="shared" si="3"/>
        <v>30</v>
      </c>
      <c r="T26" s="24"/>
      <c r="U26" s="225"/>
    </row>
    <row r="27" spans="1:21" ht="18" customHeight="1">
      <c r="A27" s="230"/>
      <c r="B27" s="252"/>
      <c r="C27" s="200"/>
      <c r="D27" s="100" t="s">
        <v>62</v>
      </c>
      <c r="E27" s="112" t="s">
        <v>69</v>
      </c>
      <c r="F27" s="113"/>
      <c r="G27" s="113">
        <v>2</v>
      </c>
      <c r="H27" s="191">
        <f>G27*15</f>
        <v>30</v>
      </c>
      <c r="I27" s="110" t="s">
        <v>70</v>
      </c>
      <c r="J27" s="229"/>
      <c r="K27" s="28"/>
      <c r="L27" s="230"/>
      <c r="M27" s="271"/>
      <c r="N27" s="202"/>
      <c r="O27" s="199"/>
      <c r="P27" s="89" t="s">
        <v>77</v>
      </c>
      <c r="Q27" s="78"/>
      <c r="R27" s="78">
        <v>2</v>
      </c>
      <c r="S27" s="79">
        <f>R27*15</f>
        <v>30</v>
      </c>
      <c r="T27" s="24"/>
      <c r="U27" s="225"/>
    </row>
    <row r="28" spans="1:21" ht="18" customHeight="1">
      <c r="A28" s="230"/>
      <c r="B28" s="284" t="s">
        <v>71</v>
      </c>
      <c r="C28" s="285"/>
      <c r="D28" s="285"/>
      <c r="E28" s="285"/>
      <c r="F28" s="285"/>
      <c r="G28" s="285"/>
      <c r="H28" s="285"/>
      <c r="I28" s="285"/>
      <c r="J28" s="286"/>
      <c r="K28" s="28"/>
      <c r="L28" s="230"/>
      <c r="M28" s="271"/>
      <c r="N28" s="202"/>
      <c r="O28" s="199"/>
      <c r="P28" s="89" t="s">
        <v>79</v>
      </c>
      <c r="Q28" s="78"/>
      <c r="R28" s="78">
        <v>2</v>
      </c>
      <c r="S28" s="79">
        <f>R28*15</f>
        <v>30</v>
      </c>
      <c r="T28" s="24"/>
      <c r="U28" s="225"/>
    </row>
    <row r="29" spans="1:21" ht="18" customHeight="1">
      <c r="A29" s="230"/>
      <c r="B29" s="268" t="s">
        <v>73</v>
      </c>
      <c r="C29" s="201"/>
      <c r="D29" s="81"/>
      <c r="E29" s="114" t="s">
        <v>74</v>
      </c>
      <c r="F29" s="108" t="s">
        <v>16</v>
      </c>
      <c r="G29" s="108">
        <v>1</v>
      </c>
      <c r="H29" s="71">
        <f>G29*30*50/60</f>
        <v>25</v>
      </c>
      <c r="I29" s="106"/>
      <c r="J29" s="224" t="str">
        <f>IF(AND(COUNTIF(C29:C34,"○")&gt;=1,COUNTIF(C35:C41,"○")&gt;=1,COUNTIF(C42:C48,"○")&gt;=1,COUNTIF(C49:C56,"○")&gt;=1,COUNTIF(C57:C60,"○")&gt;=1,COUNTIF(C29:C60,"○")&gt;=6),"OK","NG")</f>
        <v>NG</v>
      </c>
      <c r="K29" s="30"/>
      <c r="L29" s="230"/>
      <c r="M29" s="271"/>
      <c r="N29" s="202"/>
      <c r="O29" s="199" t="s">
        <v>31</v>
      </c>
      <c r="P29" s="89" t="s">
        <v>82</v>
      </c>
      <c r="Q29" s="78"/>
      <c r="R29" s="78">
        <v>2</v>
      </c>
      <c r="S29" s="79">
        <f t="shared" ref="S29:S30" si="4">R29*15</f>
        <v>30</v>
      </c>
      <c r="T29" s="24"/>
      <c r="U29" s="225"/>
    </row>
    <row r="30" spans="1:21" ht="18" customHeight="1">
      <c r="A30" s="230"/>
      <c r="B30" s="268"/>
      <c r="C30" s="202"/>
      <c r="D30" s="104"/>
      <c r="E30" s="115" t="s">
        <v>76</v>
      </c>
      <c r="F30" s="113" t="s">
        <v>16</v>
      </c>
      <c r="G30" s="113">
        <v>2</v>
      </c>
      <c r="H30" s="79">
        <f>G30*30*50/60</f>
        <v>50</v>
      </c>
      <c r="I30" s="116" t="s">
        <v>109</v>
      </c>
      <c r="J30" s="225"/>
      <c r="K30" s="18"/>
      <c r="L30" s="230"/>
      <c r="M30" s="272"/>
      <c r="N30" s="203"/>
      <c r="O30" s="213" t="s">
        <v>31</v>
      </c>
      <c r="P30" s="94" t="s">
        <v>84</v>
      </c>
      <c r="Q30" s="95"/>
      <c r="R30" s="95">
        <v>2</v>
      </c>
      <c r="S30" s="102">
        <f t="shared" si="4"/>
        <v>30</v>
      </c>
      <c r="T30" s="24"/>
      <c r="U30" s="225"/>
    </row>
    <row r="31" spans="1:21" ht="18" customHeight="1">
      <c r="A31" s="230"/>
      <c r="B31" s="268"/>
      <c r="C31" s="202"/>
      <c r="D31" s="76"/>
      <c r="E31" s="96" t="s">
        <v>78</v>
      </c>
      <c r="F31" s="78" t="s">
        <v>34</v>
      </c>
      <c r="G31" s="78">
        <v>2</v>
      </c>
      <c r="H31" s="79">
        <f>G31*30*50/60</f>
        <v>50</v>
      </c>
      <c r="I31" s="116" t="s">
        <v>291</v>
      </c>
      <c r="J31" s="225"/>
      <c r="K31" s="18"/>
      <c r="L31" s="230"/>
      <c r="M31" s="270" t="s">
        <v>88</v>
      </c>
      <c r="N31" s="201"/>
      <c r="O31" s="198"/>
      <c r="P31" s="158" t="s">
        <v>89</v>
      </c>
      <c r="Q31" s="108" t="s">
        <v>20</v>
      </c>
      <c r="R31" s="108">
        <v>1</v>
      </c>
      <c r="S31" s="71">
        <f>R31*30*50/60</f>
        <v>25</v>
      </c>
      <c r="T31" s="24" t="s">
        <v>85</v>
      </c>
      <c r="U31" s="225"/>
    </row>
    <row r="32" spans="1:21" ht="18" customHeight="1">
      <c r="A32" s="230"/>
      <c r="B32" s="268"/>
      <c r="C32" s="202"/>
      <c r="D32" s="76"/>
      <c r="E32" s="97" t="s">
        <v>80</v>
      </c>
      <c r="F32" s="78" t="s">
        <v>59</v>
      </c>
      <c r="G32" s="78">
        <v>2</v>
      </c>
      <c r="H32" s="79">
        <f>G32*30*50/60</f>
        <v>50</v>
      </c>
      <c r="I32" s="116"/>
      <c r="J32" s="225"/>
      <c r="K32" s="18"/>
      <c r="L32" s="230"/>
      <c r="M32" s="272"/>
      <c r="N32" s="203"/>
      <c r="O32" s="212" t="s">
        <v>31</v>
      </c>
      <c r="P32" s="120" t="s">
        <v>91</v>
      </c>
      <c r="Q32" s="109"/>
      <c r="R32" s="109">
        <v>2</v>
      </c>
      <c r="S32" s="102">
        <f>R32*15</f>
        <v>30</v>
      </c>
      <c r="T32" s="24"/>
      <c r="U32" s="229"/>
    </row>
    <row r="33" spans="1:21" ht="18" customHeight="1">
      <c r="A33" s="230"/>
      <c r="B33" s="268"/>
      <c r="C33" s="202"/>
      <c r="D33" s="76"/>
      <c r="E33" s="117" t="s">
        <v>81</v>
      </c>
      <c r="F33" s="78"/>
      <c r="G33" s="78">
        <v>2</v>
      </c>
      <c r="H33" s="79">
        <f>G33*15</f>
        <v>30</v>
      </c>
      <c r="I33" s="87"/>
      <c r="J33" s="225"/>
      <c r="K33" s="18"/>
      <c r="L33" s="230"/>
      <c r="M33" s="121" t="s">
        <v>305</v>
      </c>
      <c r="N33" s="201"/>
      <c r="O33" s="210"/>
      <c r="P33" s="83" t="s">
        <v>93</v>
      </c>
      <c r="Q33" s="108" t="s">
        <v>16</v>
      </c>
      <c r="R33" s="108">
        <v>2</v>
      </c>
      <c r="S33" s="71">
        <f>R33*30*50/60</f>
        <v>50</v>
      </c>
      <c r="T33" s="23"/>
      <c r="U33" s="224" t="str">
        <f>IF(COUNTIF(N35,"○")=1,"OK","NG")</f>
        <v>NG</v>
      </c>
    </row>
    <row r="34" spans="1:21" ht="18" customHeight="1">
      <c r="A34" s="230"/>
      <c r="B34" s="268"/>
      <c r="C34" s="203"/>
      <c r="D34" s="100"/>
      <c r="E34" s="101" t="s">
        <v>83</v>
      </c>
      <c r="F34" s="95"/>
      <c r="G34" s="95">
        <v>2</v>
      </c>
      <c r="H34" s="102">
        <f>G34*15</f>
        <v>30</v>
      </c>
      <c r="I34" s="116"/>
      <c r="J34" s="225"/>
      <c r="K34" s="18"/>
      <c r="L34" s="230"/>
      <c r="M34" s="122" t="s">
        <v>306</v>
      </c>
      <c r="N34" s="202"/>
      <c r="O34" s="199" t="s">
        <v>290</v>
      </c>
      <c r="P34" s="89" t="s">
        <v>95</v>
      </c>
      <c r="Q34" s="78"/>
      <c r="R34" s="78">
        <v>2</v>
      </c>
      <c r="S34" s="79">
        <f>R34*30</f>
        <v>60</v>
      </c>
      <c r="T34" s="24"/>
      <c r="U34" s="225"/>
    </row>
    <row r="35" spans="1:21" ht="18" customHeight="1">
      <c r="A35" s="230"/>
      <c r="B35" s="268" t="s">
        <v>86</v>
      </c>
      <c r="C35" s="201"/>
      <c r="D35" s="104"/>
      <c r="E35" s="115" t="s">
        <v>87</v>
      </c>
      <c r="F35" s="113" t="s">
        <v>16</v>
      </c>
      <c r="G35" s="113">
        <v>1</v>
      </c>
      <c r="H35" s="71">
        <f t="shared" ref="H35:H46" si="5">G35*30*50/60</f>
        <v>25</v>
      </c>
      <c r="I35" s="90"/>
      <c r="J35" s="225"/>
      <c r="K35" s="18"/>
      <c r="L35" s="230"/>
      <c r="M35" s="31" t="s">
        <v>97</v>
      </c>
      <c r="N35" s="202"/>
      <c r="O35" s="199" t="s">
        <v>289</v>
      </c>
      <c r="P35" s="89" t="s">
        <v>98</v>
      </c>
      <c r="Q35" s="78"/>
      <c r="R35" s="78">
        <v>2</v>
      </c>
      <c r="S35" s="79">
        <f>R35*30</f>
        <v>60</v>
      </c>
      <c r="T35" s="24" t="s">
        <v>99</v>
      </c>
      <c r="U35" s="225"/>
    </row>
    <row r="36" spans="1:21" ht="18" customHeight="1">
      <c r="A36" s="230"/>
      <c r="B36" s="268"/>
      <c r="C36" s="202"/>
      <c r="D36" s="76"/>
      <c r="E36" s="96" t="s">
        <v>90</v>
      </c>
      <c r="F36" s="78" t="s">
        <v>34</v>
      </c>
      <c r="G36" s="78">
        <v>2</v>
      </c>
      <c r="H36" s="79">
        <f>G36*30*50/60</f>
        <v>50</v>
      </c>
      <c r="I36" s="90"/>
      <c r="J36" s="225"/>
      <c r="K36" s="18"/>
      <c r="L36" s="230"/>
      <c r="M36" s="124" t="s">
        <v>307</v>
      </c>
      <c r="N36" s="125"/>
      <c r="O36" s="126"/>
      <c r="P36" s="127"/>
      <c r="Q36" s="95"/>
      <c r="R36" s="95"/>
      <c r="S36" s="128"/>
      <c r="T36" s="32"/>
      <c r="U36" s="229"/>
    </row>
    <row r="37" spans="1:21" ht="18" customHeight="1">
      <c r="A37" s="230"/>
      <c r="B37" s="268"/>
      <c r="C37" s="202"/>
      <c r="D37" s="76"/>
      <c r="E37" s="96" t="s">
        <v>92</v>
      </c>
      <c r="F37" s="78" t="s">
        <v>38</v>
      </c>
      <c r="G37" s="78">
        <v>2</v>
      </c>
      <c r="H37" s="79">
        <f>G37*30*50/60</f>
        <v>50</v>
      </c>
      <c r="I37" s="90"/>
      <c r="J37" s="225"/>
      <c r="K37" s="30"/>
      <c r="L37" s="230"/>
      <c r="M37" s="39"/>
      <c r="N37" s="214"/>
      <c r="O37" s="214"/>
      <c r="P37" s="27"/>
      <c r="Q37" s="38"/>
      <c r="R37" s="38"/>
      <c r="S37" s="38"/>
    </row>
    <row r="38" spans="1:21" ht="18" customHeight="1">
      <c r="A38" s="230"/>
      <c r="B38" s="268"/>
      <c r="C38" s="202"/>
      <c r="D38" s="76"/>
      <c r="E38" s="96" t="s">
        <v>94</v>
      </c>
      <c r="F38" s="78" t="s">
        <v>38</v>
      </c>
      <c r="G38" s="78">
        <v>2</v>
      </c>
      <c r="H38" s="79">
        <f>G38*30*50/60</f>
        <v>50</v>
      </c>
      <c r="I38" s="116"/>
      <c r="J38" s="225"/>
      <c r="K38" s="30"/>
      <c r="L38" s="230"/>
      <c r="M38" s="73" t="s">
        <v>303</v>
      </c>
      <c r="N38" s="215"/>
      <c r="O38" s="215"/>
      <c r="P38" s="129"/>
      <c r="Q38" s="74"/>
      <c r="R38" s="74"/>
      <c r="S38" s="74"/>
      <c r="T38" s="20"/>
      <c r="U38" s="22"/>
    </row>
    <row r="39" spans="1:21" ht="18" customHeight="1">
      <c r="A39" s="230"/>
      <c r="B39" s="268"/>
      <c r="C39" s="202"/>
      <c r="D39" s="76"/>
      <c r="E39" s="97" t="s">
        <v>96</v>
      </c>
      <c r="F39" s="78" t="s">
        <v>59</v>
      </c>
      <c r="G39" s="78">
        <v>1</v>
      </c>
      <c r="H39" s="79">
        <f>G39*30*50/60</f>
        <v>25</v>
      </c>
      <c r="I39" s="116"/>
      <c r="J39" s="225"/>
      <c r="K39" s="30"/>
      <c r="L39" s="230"/>
      <c r="M39" s="232" t="s">
        <v>105</v>
      </c>
      <c r="N39" s="201"/>
      <c r="O39" s="198"/>
      <c r="P39" s="131" t="s">
        <v>106</v>
      </c>
      <c r="Q39" s="70" t="s">
        <v>34</v>
      </c>
      <c r="R39" s="70">
        <v>2</v>
      </c>
      <c r="S39" s="71">
        <f>R39*30*50/60</f>
        <v>50</v>
      </c>
      <c r="T39" s="23"/>
      <c r="U39" s="224" t="str">
        <f>IF(AND(COUNTIF(N39:N47,"○")&gt;=1,COUNTIF(N48:N54,"○")&gt;=1,COUNTIF(N55:N60,"○")&gt;=1,COUNTIF(N39:N60,"○")&gt;=10,COUNTA(N47,N53,N59,N60)&gt;=2),"OK","NG")</f>
        <v>NG</v>
      </c>
    </row>
    <row r="40" spans="1:21" ht="18" customHeight="1">
      <c r="A40" s="230"/>
      <c r="B40" s="268"/>
      <c r="C40" s="202"/>
      <c r="D40" s="76"/>
      <c r="E40" s="192" t="s">
        <v>100</v>
      </c>
      <c r="F40" s="113" t="s">
        <v>59</v>
      </c>
      <c r="G40" s="113">
        <v>1</v>
      </c>
      <c r="H40" s="193">
        <f>G40*30*50/60</f>
        <v>25</v>
      </c>
      <c r="I40" s="116"/>
      <c r="J40" s="225"/>
      <c r="K40" s="30"/>
      <c r="L40" s="230"/>
      <c r="M40" s="282"/>
      <c r="N40" s="202"/>
      <c r="O40" s="199"/>
      <c r="P40" s="132" t="s">
        <v>108</v>
      </c>
      <c r="Q40" s="78" t="s">
        <v>34</v>
      </c>
      <c r="R40" s="78">
        <v>2</v>
      </c>
      <c r="S40" s="79">
        <f>R40*30*50/60</f>
        <v>50</v>
      </c>
      <c r="T40" s="24" t="s">
        <v>109</v>
      </c>
      <c r="U40" s="225"/>
    </row>
    <row r="41" spans="1:21" ht="18" customHeight="1">
      <c r="A41" s="230"/>
      <c r="B41" s="268"/>
      <c r="C41" s="203"/>
      <c r="D41" s="100"/>
      <c r="E41" s="139" t="s">
        <v>75</v>
      </c>
      <c r="F41" s="107"/>
      <c r="G41" s="66">
        <v>2</v>
      </c>
      <c r="H41" s="102">
        <f>G41*15</f>
        <v>30</v>
      </c>
      <c r="I41" s="116"/>
      <c r="J41" s="225"/>
      <c r="K41" s="30"/>
      <c r="L41" s="230"/>
      <c r="M41" s="282"/>
      <c r="N41" s="202"/>
      <c r="O41" s="199"/>
      <c r="P41" s="132" t="s">
        <v>111</v>
      </c>
      <c r="Q41" s="78" t="s">
        <v>34</v>
      </c>
      <c r="R41" s="78">
        <v>1</v>
      </c>
      <c r="S41" s="79">
        <f>R41*30*50/60</f>
        <v>25</v>
      </c>
      <c r="T41" s="24" t="s">
        <v>112</v>
      </c>
      <c r="U41" s="225"/>
    </row>
    <row r="42" spans="1:21" ht="18" customHeight="1">
      <c r="A42" s="230"/>
      <c r="B42" s="268" t="s">
        <v>101</v>
      </c>
      <c r="C42" s="201"/>
      <c r="D42" s="118"/>
      <c r="E42" s="119" t="s">
        <v>102</v>
      </c>
      <c r="F42" s="113" t="s">
        <v>16</v>
      </c>
      <c r="G42" s="113">
        <v>1</v>
      </c>
      <c r="H42" s="141">
        <f t="shared" si="5"/>
        <v>25</v>
      </c>
      <c r="I42" s="116"/>
      <c r="J42" s="225"/>
      <c r="K42" s="18"/>
      <c r="L42" s="230"/>
      <c r="M42" s="282"/>
      <c r="N42" s="202"/>
      <c r="O42" s="199"/>
      <c r="P42" s="132" t="s">
        <v>114</v>
      </c>
      <c r="Q42" s="78" t="s">
        <v>38</v>
      </c>
      <c r="R42" s="78">
        <v>1</v>
      </c>
      <c r="S42" s="79">
        <f>R42*30*50/60</f>
        <v>25</v>
      </c>
      <c r="T42" s="24" t="s">
        <v>27</v>
      </c>
      <c r="U42" s="225"/>
    </row>
    <row r="43" spans="1:21" ht="18" customHeight="1">
      <c r="A43" s="230"/>
      <c r="B43" s="268"/>
      <c r="C43" s="202"/>
      <c r="D43" s="75"/>
      <c r="E43" s="86" t="s">
        <v>103</v>
      </c>
      <c r="F43" s="78" t="s">
        <v>20</v>
      </c>
      <c r="G43" s="78">
        <v>1</v>
      </c>
      <c r="H43" s="79">
        <f t="shared" si="5"/>
        <v>25</v>
      </c>
      <c r="I43" s="116"/>
      <c r="J43" s="225"/>
      <c r="K43" s="18"/>
      <c r="L43" s="230"/>
      <c r="M43" s="282"/>
      <c r="N43" s="202"/>
      <c r="O43" s="199"/>
      <c r="P43" s="132" t="s">
        <v>116</v>
      </c>
      <c r="Q43" s="78" t="s">
        <v>38</v>
      </c>
      <c r="R43" s="78">
        <v>2</v>
      </c>
      <c r="S43" s="79">
        <f>R43*30*50/60</f>
        <v>50</v>
      </c>
      <c r="T43" s="26"/>
      <c r="U43" s="225"/>
    </row>
    <row r="44" spans="1:21" ht="18" customHeight="1">
      <c r="A44" s="230"/>
      <c r="B44" s="268"/>
      <c r="C44" s="202"/>
      <c r="D44" s="75"/>
      <c r="E44" s="130" t="s">
        <v>104</v>
      </c>
      <c r="F44" s="78" t="s">
        <v>59</v>
      </c>
      <c r="G44" s="78">
        <v>1</v>
      </c>
      <c r="H44" s="79">
        <f t="shared" si="5"/>
        <v>25</v>
      </c>
      <c r="I44" s="116"/>
      <c r="J44" s="225"/>
      <c r="K44" s="18"/>
      <c r="L44" s="230"/>
      <c r="M44" s="282"/>
      <c r="N44" s="202"/>
      <c r="O44" s="199"/>
      <c r="P44" s="89" t="s">
        <v>278</v>
      </c>
      <c r="Q44" s="78"/>
      <c r="R44" s="78">
        <v>2</v>
      </c>
      <c r="S44" s="79">
        <f>R44*15</f>
        <v>30</v>
      </c>
      <c r="T44" s="26"/>
      <c r="U44" s="225"/>
    </row>
    <row r="45" spans="1:21" ht="18" customHeight="1">
      <c r="A45" s="230"/>
      <c r="B45" s="268"/>
      <c r="C45" s="202"/>
      <c r="D45" s="75"/>
      <c r="E45" s="130" t="s">
        <v>107</v>
      </c>
      <c r="F45" s="78" t="s">
        <v>42</v>
      </c>
      <c r="G45" s="78">
        <v>1</v>
      </c>
      <c r="H45" s="79">
        <f t="shared" si="5"/>
        <v>25</v>
      </c>
      <c r="I45" s="116"/>
      <c r="J45" s="225"/>
      <c r="K45" s="18"/>
      <c r="L45" s="230"/>
      <c r="M45" s="282"/>
      <c r="N45" s="202"/>
      <c r="O45" s="202"/>
      <c r="P45" s="136" t="s">
        <v>120</v>
      </c>
      <c r="Q45" s="78"/>
      <c r="R45" s="78">
        <v>2</v>
      </c>
      <c r="S45" s="79">
        <f>R45*15</f>
        <v>30</v>
      </c>
      <c r="T45" s="24"/>
      <c r="U45" s="225"/>
    </row>
    <row r="46" spans="1:21" ht="18" customHeight="1">
      <c r="A46" s="230"/>
      <c r="B46" s="268"/>
      <c r="C46" s="202"/>
      <c r="D46" s="75"/>
      <c r="E46" s="130" t="s">
        <v>110</v>
      </c>
      <c r="F46" s="78" t="s">
        <v>42</v>
      </c>
      <c r="G46" s="78">
        <v>1</v>
      </c>
      <c r="H46" s="79">
        <f t="shared" si="5"/>
        <v>25</v>
      </c>
      <c r="I46" s="116"/>
      <c r="J46" s="225"/>
      <c r="K46" s="18"/>
      <c r="L46" s="230"/>
      <c r="M46" s="282"/>
      <c r="N46" s="202"/>
      <c r="O46" s="202"/>
      <c r="P46" s="138" t="s">
        <v>122</v>
      </c>
      <c r="Q46" s="78"/>
      <c r="R46" s="78">
        <v>2</v>
      </c>
      <c r="S46" s="79">
        <f>R46*15</f>
        <v>30</v>
      </c>
      <c r="T46" s="24"/>
      <c r="U46" s="225"/>
    </row>
    <row r="47" spans="1:21" ht="18" customHeight="1">
      <c r="A47" s="230"/>
      <c r="B47" s="268"/>
      <c r="C47" s="202"/>
      <c r="D47" s="75" t="s">
        <v>62</v>
      </c>
      <c r="E47" s="89" t="s">
        <v>113</v>
      </c>
      <c r="F47" s="78"/>
      <c r="G47" s="78">
        <v>2</v>
      </c>
      <c r="H47" s="79">
        <f>G47*15</f>
        <v>30</v>
      </c>
      <c r="I47" s="116"/>
      <c r="J47" s="225"/>
      <c r="K47" s="18"/>
      <c r="L47" s="230"/>
      <c r="M47" s="283"/>
      <c r="N47" s="203"/>
      <c r="O47" s="200" t="s">
        <v>31</v>
      </c>
      <c r="P47" s="139" t="s">
        <v>124</v>
      </c>
      <c r="Q47" s="107"/>
      <c r="R47" s="107">
        <v>2</v>
      </c>
      <c r="S47" s="102">
        <f>R47*15</f>
        <v>30</v>
      </c>
      <c r="T47" s="24"/>
      <c r="U47" s="225"/>
    </row>
    <row r="48" spans="1:21" ht="18" customHeight="1">
      <c r="A48" s="230"/>
      <c r="B48" s="268"/>
      <c r="C48" s="203"/>
      <c r="D48" s="93"/>
      <c r="E48" s="94" t="s">
        <v>115</v>
      </c>
      <c r="F48" s="95"/>
      <c r="G48" s="95">
        <v>2</v>
      </c>
      <c r="H48" s="102">
        <f>G48*15</f>
        <v>30</v>
      </c>
      <c r="I48" s="116"/>
      <c r="J48" s="225"/>
      <c r="K48" s="18"/>
      <c r="L48" s="230"/>
      <c r="M48" s="232" t="s">
        <v>126</v>
      </c>
      <c r="N48" s="201"/>
      <c r="O48" s="212"/>
      <c r="P48" s="140" t="s">
        <v>127</v>
      </c>
      <c r="Q48" s="113" t="s">
        <v>34</v>
      </c>
      <c r="R48" s="113">
        <v>1</v>
      </c>
      <c r="S48" s="141">
        <f>R48*30*50/60</f>
        <v>25</v>
      </c>
      <c r="T48" s="24"/>
      <c r="U48" s="225"/>
    </row>
    <row r="49" spans="1:21" ht="18" customHeight="1">
      <c r="A49" s="230"/>
      <c r="B49" s="232" t="s">
        <v>117</v>
      </c>
      <c r="C49" s="201"/>
      <c r="D49" s="133"/>
      <c r="E49" s="134" t="s">
        <v>118</v>
      </c>
      <c r="F49" s="135" t="s">
        <v>18</v>
      </c>
      <c r="G49" s="109">
        <v>1</v>
      </c>
      <c r="H49" s="71">
        <f>G49*30*50/60</f>
        <v>25</v>
      </c>
      <c r="I49" s="195"/>
      <c r="J49" s="225"/>
      <c r="K49" s="18"/>
      <c r="L49" s="230"/>
      <c r="M49" s="233"/>
      <c r="N49" s="202"/>
      <c r="O49" s="199"/>
      <c r="P49" s="132" t="s">
        <v>129</v>
      </c>
      <c r="Q49" s="78" t="s">
        <v>38</v>
      </c>
      <c r="R49" s="78">
        <v>2</v>
      </c>
      <c r="S49" s="79">
        <f>R49*30*50/60</f>
        <v>50</v>
      </c>
      <c r="T49" s="24"/>
      <c r="U49" s="225"/>
    </row>
    <row r="50" spans="1:21" ht="18" customHeight="1">
      <c r="A50" s="230"/>
      <c r="B50" s="233"/>
      <c r="C50" s="202"/>
      <c r="D50" s="75"/>
      <c r="E50" s="134" t="s">
        <v>119</v>
      </c>
      <c r="F50" s="135" t="s">
        <v>18</v>
      </c>
      <c r="G50" s="109">
        <v>2</v>
      </c>
      <c r="H50" s="79">
        <f>G50*30*50/60</f>
        <v>50</v>
      </c>
      <c r="I50" s="195"/>
      <c r="J50" s="225"/>
      <c r="K50" s="18"/>
      <c r="L50" s="230"/>
      <c r="M50" s="233"/>
      <c r="N50" s="202"/>
      <c r="O50" s="199"/>
      <c r="P50" s="132" t="s">
        <v>131</v>
      </c>
      <c r="Q50" s="78" t="s">
        <v>38</v>
      </c>
      <c r="R50" s="78">
        <v>2</v>
      </c>
      <c r="S50" s="79">
        <f>R50*30*50/60</f>
        <v>50</v>
      </c>
      <c r="T50" s="24"/>
      <c r="U50" s="225"/>
    </row>
    <row r="51" spans="1:21" ht="18" customHeight="1">
      <c r="A51" s="230"/>
      <c r="B51" s="233"/>
      <c r="C51" s="202"/>
      <c r="D51" s="75"/>
      <c r="E51" s="134" t="s">
        <v>281</v>
      </c>
      <c r="F51" s="109">
        <v>4</v>
      </c>
      <c r="G51" s="109">
        <v>1</v>
      </c>
      <c r="H51" s="79">
        <f t="shared" ref="H51" si="6">G51*30*50/60</f>
        <v>25</v>
      </c>
      <c r="I51" s="195"/>
      <c r="J51" s="225"/>
      <c r="K51" s="18"/>
      <c r="L51" s="230"/>
      <c r="M51" s="233"/>
      <c r="N51" s="202"/>
      <c r="O51" s="199"/>
      <c r="P51" s="89" t="s">
        <v>134</v>
      </c>
      <c r="Q51" s="78"/>
      <c r="R51" s="78">
        <v>2</v>
      </c>
      <c r="S51" s="79">
        <f>R51*15</f>
        <v>30</v>
      </c>
      <c r="T51" s="24"/>
      <c r="U51" s="225"/>
    </row>
    <row r="52" spans="1:21" ht="18" customHeight="1">
      <c r="A52" s="230"/>
      <c r="B52" s="233"/>
      <c r="C52" s="202"/>
      <c r="D52" s="133"/>
      <c r="E52" s="137" t="s">
        <v>121</v>
      </c>
      <c r="F52" s="109" t="s">
        <v>16</v>
      </c>
      <c r="G52" s="109">
        <v>1</v>
      </c>
      <c r="H52" s="79">
        <f t="shared" ref="H52:H59" si="7">G52*30*50/60</f>
        <v>25</v>
      </c>
      <c r="I52" s="116"/>
      <c r="J52" s="225"/>
      <c r="K52" s="18"/>
      <c r="L52" s="230"/>
      <c r="M52" s="233"/>
      <c r="N52" s="202"/>
      <c r="O52" s="199"/>
      <c r="P52" s="89" t="s">
        <v>136</v>
      </c>
      <c r="Q52" s="78"/>
      <c r="R52" s="78">
        <v>2</v>
      </c>
      <c r="S52" s="79">
        <f>R52*15</f>
        <v>30</v>
      </c>
      <c r="T52" s="24"/>
      <c r="U52" s="225"/>
    </row>
    <row r="53" spans="1:21" ht="18" customHeight="1">
      <c r="A53" s="230"/>
      <c r="B53" s="233"/>
      <c r="C53" s="202"/>
      <c r="D53" s="75"/>
      <c r="E53" s="86" t="s">
        <v>123</v>
      </c>
      <c r="F53" s="78" t="s">
        <v>20</v>
      </c>
      <c r="G53" s="78">
        <v>1</v>
      </c>
      <c r="H53" s="79">
        <f t="shared" si="7"/>
        <v>25</v>
      </c>
      <c r="I53" s="90"/>
      <c r="J53" s="225"/>
      <c r="K53" s="18"/>
      <c r="L53" s="230"/>
      <c r="M53" s="233"/>
      <c r="N53" s="202"/>
      <c r="O53" s="199" t="s">
        <v>285</v>
      </c>
      <c r="P53" s="89" t="s">
        <v>286</v>
      </c>
      <c r="Q53" s="78"/>
      <c r="R53" s="78">
        <v>2</v>
      </c>
      <c r="S53" s="79">
        <f>R53*15</f>
        <v>30</v>
      </c>
      <c r="T53" s="24" t="s">
        <v>138</v>
      </c>
      <c r="U53" s="225"/>
    </row>
    <row r="54" spans="1:21" ht="18" customHeight="1">
      <c r="A54" s="230"/>
      <c r="B54" s="233"/>
      <c r="C54" s="202"/>
      <c r="D54" s="75"/>
      <c r="E54" s="86" t="s">
        <v>125</v>
      </c>
      <c r="F54" s="78" t="s">
        <v>20</v>
      </c>
      <c r="G54" s="78">
        <v>1</v>
      </c>
      <c r="H54" s="79">
        <f t="shared" si="7"/>
        <v>25</v>
      </c>
      <c r="I54" s="90"/>
      <c r="J54" s="225"/>
      <c r="K54" s="18"/>
      <c r="L54" s="230"/>
      <c r="M54" s="269"/>
      <c r="N54" s="202"/>
      <c r="O54" s="200"/>
      <c r="P54" s="139" t="s">
        <v>287</v>
      </c>
      <c r="Q54" s="107"/>
      <c r="R54" s="107">
        <v>2</v>
      </c>
      <c r="S54" s="102">
        <f>R54*15</f>
        <v>30</v>
      </c>
      <c r="T54" s="24"/>
      <c r="U54" s="225"/>
    </row>
    <row r="55" spans="1:21" ht="18" customHeight="1">
      <c r="A55" s="230"/>
      <c r="B55" s="233"/>
      <c r="C55" s="202"/>
      <c r="D55" s="75"/>
      <c r="E55" s="130" t="s">
        <v>128</v>
      </c>
      <c r="F55" s="78" t="s">
        <v>59</v>
      </c>
      <c r="G55" s="78">
        <v>2</v>
      </c>
      <c r="H55" s="79">
        <f t="shared" si="7"/>
        <v>50</v>
      </c>
      <c r="I55" s="90"/>
      <c r="J55" s="225"/>
      <c r="K55" s="18"/>
      <c r="L55" s="230"/>
      <c r="M55" s="232" t="s">
        <v>143</v>
      </c>
      <c r="N55" s="201"/>
      <c r="O55" s="212"/>
      <c r="P55" s="140" t="s">
        <v>144</v>
      </c>
      <c r="Q55" s="113" t="s">
        <v>34</v>
      </c>
      <c r="R55" s="113">
        <v>2</v>
      </c>
      <c r="S55" s="71">
        <f>R55*30*50/60</f>
        <v>50</v>
      </c>
      <c r="T55" s="24"/>
      <c r="U55" s="225"/>
    </row>
    <row r="56" spans="1:21" ht="18" customHeight="1">
      <c r="A56" s="230"/>
      <c r="B56" s="269"/>
      <c r="C56" s="203"/>
      <c r="D56" s="99"/>
      <c r="E56" s="142" t="s">
        <v>130</v>
      </c>
      <c r="F56" s="107" t="s">
        <v>59</v>
      </c>
      <c r="G56" s="107">
        <v>2</v>
      </c>
      <c r="H56" s="123">
        <f t="shared" si="7"/>
        <v>50</v>
      </c>
      <c r="I56" s="116"/>
      <c r="J56" s="225"/>
      <c r="K56" s="18"/>
      <c r="L56" s="230"/>
      <c r="M56" s="233"/>
      <c r="N56" s="202"/>
      <c r="O56" s="199"/>
      <c r="P56" s="132" t="s">
        <v>146</v>
      </c>
      <c r="Q56" s="78" t="s">
        <v>38</v>
      </c>
      <c r="R56" s="78">
        <v>1</v>
      </c>
      <c r="S56" s="79">
        <f>R56*30*50/60</f>
        <v>25</v>
      </c>
      <c r="T56" s="24"/>
      <c r="U56" s="225"/>
    </row>
    <row r="57" spans="1:21" ht="18" customHeight="1">
      <c r="A57" s="230"/>
      <c r="B57" s="268" t="s">
        <v>132</v>
      </c>
      <c r="C57" s="201"/>
      <c r="D57" s="118"/>
      <c r="E57" s="119" t="s">
        <v>133</v>
      </c>
      <c r="F57" s="113" t="s">
        <v>20</v>
      </c>
      <c r="G57" s="113">
        <v>1</v>
      </c>
      <c r="H57" s="71">
        <f t="shared" si="7"/>
        <v>25</v>
      </c>
      <c r="I57" s="116"/>
      <c r="J57" s="225"/>
      <c r="K57" s="18"/>
      <c r="L57" s="230"/>
      <c r="M57" s="233"/>
      <c r="N57" s="202"/>
      <c r="O57" s="199"/>
      <c r="P57" s="89" t="s">
        <v>148</v>
      </c>
      <c r="Q57" s="78"/>
      <c r="R57" s="78">
        <v>2</v>
      </c>
      <c r="S57" s="79">
        <f>R57*15</f>
        <v>30</v>
      </c>
      <c r="T57" s="24"/>
      <c r="U57" s="225"/>
    </row>
    <row r="58" spans="1:21" ht="18" customHeight="1">
      <c r="A58" s="230"/>
      <c r="B58" s="268"/>
      <c r="C58" s="202"/>
      <c r="D58" s="75"/>
      <c r="E58" s="132" t="s">
        <v>135</v>
      </c>
      <c r="F58" s="78" t="s">
        <v>34</v>
      </c>
      <c r="G58" s="78">
        <v>1</v>
      </c>
      <c r="H58" s="79">
        <f t="shared" si="7"/>
        <v>25</v>
      </c>
      <c r="I58" s="116"/>
      <c r="J58" s="225"/>
      <c r="K58" s="18"/>
      <c r="L58" s="230"/>
      <c r="M58" s="233"/>
      <c r="N58" s="202"/>
      <c r="O58" s="199"/>
      <c r="P58" s="89" t="s">
        <v>152</v>
      </c>
      <c r="Q58" s="78"/>
      <c r="R58" s="78">
        <v>2</v>
      </c>
      <c r="S58" s="79">
        <f>R58*15</f>
        <v>30</v>
      </c>
      <c r="T58" s="24"/>
      <c r="U58" s="225"/>
    </row>
    <row r="59" spans="1:21" ht="18" customHeight="1">
      <c r="A59" s="230"/>
      <c r="B59" s="268"/>
      <c r="C59" s="202"/>
      <c r="D59" s="75"/>
      <c r="E59" s="130" t="s">
        <v>137</v>
      </c>
      <c r="F59" s="78" t="s">
        <v>59</v>
      </c>
      <c r="G59" s="78">
        <v>1</v>
      </c>
      <c r="H59" s="79">
        <f t="shared" si="7"/>
        <v>25</v>
      </c>
      <c r="I59" s="116"/>
      <c r="J59" s="225"/>
      <c r="K59" s="18"/>
      <c r="L59" s="230"/>
      <c r="M59" s="233"/>
      <c r="N59" s="204"/>
      <c r="O59" s="216" t="s">
        <v>31</v>
      </c>
      <c r="P59" s="190" t="s">
        <v>151</v>
      </c>
      <c r="Q59" s="109"/>
      <c r="R59" s="109">
        <v>2</v>
      </c>
      <c r="S59" s="141">
        <f>R59*15</f>
        <v>30</v>
      </c>
      <c r="T59" s="24"/>
      <c r="U59" s="225"/>
    </row>
    <row r="60" spans="1:21" ht="18" customHeight="1">
      <c r="A60" s="293"/>
      <c r="B60" s="268"/>
      <c r="C60" s="203"/>
      <c r="D60" s="99"/>
      <c r="E60" s="139" t="s">
        <v>139</v>
      </c>
      <c r="F60" s="107"/>
      <c r="G60" s="107">
        <v>2</v>
      </c>
      <c r="H60" s="102">
        <f>G60*15</f>
        <v>30</v>
      </c>
      <c r="I60" s="143"/>
      <c r="J60" s="229"/>
      <c r="K60" s="33"/>
      <c r="L60" s="230"/>
      <c r="M60" s="269"/>
      <c r="N60" s="203"/>
      <c r="O60" s="200" t="s">
        <v>31</v>
      </c>
      <c r="P60" s="139" t="s">
        <v>279</v>
      </c>
      <c r="Q60" s="78"/>
      <c r="R60" s="78">
        <v>2</v>
      </c>
      <c r="S60" s="79">
        <f>R60*15</f>
        <v>30</v>
      </c>
      <c r="T60" s="24"/>
      <c r="U60" s="229"/>
    </row>
    <row r="61" spans="1:21" ht="18" customHeight="1">
      <c r="A61" s="218" t="s">
        <v>140</v>
      </c>
      <c r="B61" s="221" t="s">
        <v>297</v>
      </c>
      <c r="C61" s="201"/>
      <c r="D61" s="118"/>
      <c r="E61" s="144" t="s">
        <v>141</v>
      </c>
      <c r="F61" s="109">
        <v>5</v>
      </c>
      <c r="G61" s="109">
        <v>1</v>
      </c>
      <c r="H61" s="71">
        <f>G61*30*50/60</f>
        <v>25</v>
      </c>
      <c r="I61" s="111"/>
      <c r="J61" s="224" t="str">
        <f>IF(COUNTIF(C65,"○")=1,"OK","NG")</f>
        <v>NG</v>
      </c>
      <c r="K61" s="33"/>
      <c r="L61" s="230"/>
      <c r="M61" s="121" t="s">
        <v>305</v>
      </c>
      <c r="N61" s="204"/>
      <c r="O61" s="212"/>
      <c r="P61" s="140" t="s">
        <v>154</v>
      </c>
      <c r="Q61" s="70" t="s">
        <v>34</v>
      </c>
      <c r="R61" s="70">
        <v>1</v>
      </c>
      <c r="S61" s="71">
        <f>R61*30*50/60</f>
        <v>25</v>
      </c>
      <c r="T61" s="23"/>
      <c r="U61" s="224" t="str">
        <f>IF(COUNTIF(N63,"○")=1,"OK","NG")</f>
        <v>NG</v>
      </c>
    </row>
    <row r="62" spans="1:21" ht="18" customHeight="1">
      <c r="A62" s="230"/>
      <c r="B62" s="222"/>
      <c r="C62" s="202"/>
      <c r="D62" s="145"/>
      <c r="E62" s="146" t="s">
        <v>142</v>
      </c>
      <c r="F62" s="78">
        <v>4</v>
      </c>
      <c r="G62" s="78">
        <v>1</v>
      </c>
      <c r="H62" s="79">
        <f>G62*30*50/60</f>
        <v>25</v>
      </c>
      <c r="I62" s="111"/>
      <c r="J62" s="225"/>
      <c r="K62" s="33"/>
      <c r="L62" s="230"/>
      <c r="M62" s="122" t="s">
        <v>306</v>
      </c>
      <c r="N62" s="202"/>
      <c r="O62" s="217"/>
      <c r="P62" s="148" t="s">
        <v>157</v>
      </c>
      <c r="Q62" s="78" t="s">
        <v>38</v>
      </c>
      <c r="R62" s="78">
        <v>1</v>
      </c>
      <c r="S62" s="79">
        <f>R62*30*50/60</f>
        <v>25</v>
      </c>
      <c r="T62" s="24"/>
      <c r="U62" s="225"/>
    </row>
    <row r="63" spans="1:21" ht="18" customHeight="1">
      <c r="A63" s="230"/>
      <c r="B63" s="222"/>
      <c r="C63" s="202"/>
      <c r="D63" s="145"/>
      <c r="E63" s="146" t="s">
        <v>145</v>
      </c>
      <c r="F63" s="78">
        <v>5</v>
      </c>
      <c r="G63" s="78">
        <v>1</v>
      </c>
      <c r="H63" s="79">
        <f>G63*30*50/60</f>
        <v>25</v>
      </c>
      <c r="I63" s="111"/>
      <c r="J63" s="225"/>
      <c r="K63" s="33"/>
      <c r="L63" s="230"/>
      <c r="M63" s="31" t="s">
        <v>97</v>
      </c>
      <c r="N63" s="202"/>
      <c r="O63" s="199" t="s">
        <v>62</v>
      </c>
      <c r="P63" s="89" t="s">
        <v>159</v>
      </c>
      <c r="Q63" s="78"/>
      <c r="R63" s="78">
        <v>2</v>
      </c>
      <c r="S63" s="79">
        <f>R63*30</f>
        <v>60</v>
      </c>
      <c r="T63" s="24" t="s">
        <v>99</v>
      </c>
      <c r="U63" s="225"/>
    </row>
    <row r="64" spans="1:21" ht="18" customHeight="1">
      <c r="A64" s="230"/>
      <c r="B64" s="222"/>
      <c r="C64" s="202"/>
      <c r="D64" s="75"/>
      <c r="E64" s="132" t="s">
        <v>147</v>
      </c>
      <c r="F64" s="78" t="s">
        <v>38</v>
      </c>
      <c r="G64" s="78">
        <v>1</v>
      </c>
      <c r="H64" s="79">
        <f>G64*30*50/60</f>
        <v>25</v>
      </c>
      <c r="I64" s="111"/>
      <c r="J64" s="225"/>
      <c r="K64" s="33"/>
      <c r="L64" s="230"/>
      <c r="M64" s="124" t="s">
        <v>307</v>
      </c>
      <c r="N64" s="125"/>
      <c r="O64" s="126"/>
      <c r="P64" s="151"/>
      <c r="Q64" s="95"/>
      <c r="R64" s="95"/>
      <c r="S64" s="128"/>
      <c r="T64" s="32"/>
      <c r="U64" s="229"/>
    </row>
    <row r="65" spans="1:21" ht="18" customHeight="1">
      <c r="A65" s="230"/>
      <c r="B65" s="273"/>
      <c r="C65" s="203"/>
      <c r="D65" s="93" t="s">
        <v>62</v>
      </c>
      <c r="E65" s="94" t="s">
        <v>149</v>
      </c>
      <c r="F65" s="95"/>
      <c r="G65" s="95">
        <v>2</v>
      </c>
      <c r="H65" s="102">
        <f>G65*15</f>
        <v>30</v>
      </c>
      <c r="I65" s="143" t="s">
        <v>150</v>
      </c>
      <c r="J65" s="229"/>
      <c r="K65" s="33"/>
      <c r="L65" s="230"/>
      <c r="M65" s="39"/>
      <c r="N65" s="214"/>
      <c r="O65" s="214"/>
      <c r="P65" s="27"/>
      <c r="Q65" s="38"/>
      <c r="R65" s="38"/>
      <c r="S65" s="38"/>
    </row>
    <row r="66" spans="1:21" ht="18" customHeight="1">
      <c r="A66" s="230"/>
      <c r="B66" s="221" t="s">
        <v>298</v>
      </c>
      <c r="C66" s="202"/>
      <c r="D66" s="75"/>
      <c r="E66" s="147" t="s">
        <v>153</v>
      </c>
      <c r="F66" s="78">
        <v>5</v>
      </c>
      <c r="G66" s="78">
        <v>1</v>
      </c>
      <c r="H66" s="79">
        <f>G66*30*50/60</f>
        <v>25</v>
      </c>
      <c r="I66" s="110"/>
      <c r="J66" s="224" t="str">
        <f>IF(COUNTIF(C68:C69,"○")=2,"OK","NG")</f>
        <v>NG</v>
      </c>
      <c r="K66" s="33"/>
      <c r="L66" s="230"/>
      <c r="M66" s="73" t="s">
        <v>304</v>
      </c>
      <c r="N66" s="215"/>
      <c r="O66" s="215"/>
      <c r="P66" s="129"/>
      <c r="Q66" s="74"/>
      <c r="R66" s="74"/>
      <c r="S66" s="74"/>
      <c r="T66" s="20"/>
      <c r="U66" s="22"/>
    </row>
    <row r="67" spans="1:21" ht="18" customHeight="1">
      <c r="A67" s="230"/>
      <c r="B67" s="253"/>
      <c r="C67" s="202"/>
      <c r="D67" s="75"/>
      <c r="E67" s="147" t="s">
        <v>155</v>
      </c>
      <c r="F67" s="85" t="s">
        <v>156</v>
      </c>
      <c r="G67" s="78">
        <v>1</v>
      </c>
      <c r="H67" s="79">
        <f>G67*30*50/60</f>
        <v>25</v>
      </c>
      <c r="I67" s="111"/>
      <c r="J67" s="225"/>
      <c r="K67" s="34"/>
      <c r="L67" s="230"/>
      <c r="M67" s="270" t="s">
        <v>164</v>
      </c>
      <c r="N67" s="201"/>
      <c r="O67" s="212"/>
      <c r="P67" s="155" t="s">
        <v>165</v>
      </c>
      <c r="Q67" s="113" t="s">
        <v>59</v>
      </c>
      <c r="R67" s="113">
        <v>2</v>
      </c>
      <c r="S67" s="71">
        <f t="shared" ref="S67:S76" si="8">R67*30*50/60</f>
        <v>50</v>
      </c>
      <c r="T67" s="23"/>
      <c r="U67" s="224" t="str">
        <f>IF(AND(COUNTIF(N67:N82,"○")&gt;=1,COUNTIF(N83:N91,"○")&gt;=1,COUNTIF(N92:N103,"○")&gt;=1,COUNTIF(N67:N103,"○")&gt;=10,COUNTA(N81,N82,N90,N101,N102,N103)&gt;=2),"OK","NG")</f>
        <v>NG</v>
      </c>
    </row>
    <row r="68" spans="1:21" ht="18" customHeight="1">
      <c r="A68" s="230"/>
      <c r="B68" s="253"/>
      <c r="C68" s="202"/>
      <c r="D68" s="75" t="s">
        <v>62</v>
      </c>
      <c r="E68" s="89" t="s">
        <v>158</v>
      </c>
      <c r="F68" s="78"/>
      <c r="G68" s="78">
        <v>2</v>
      </c>
      <c r="H68" s="79">
        <f>G68*15</f>
        <v>30</v>
      </c>
      <c r="I68" s="111"/>
      <c r="J68" s="225"/>
      <c r="K68" s="28"/>
      <c r="L68" s="230"/>
      <c r="M68" s="271"/>
      <c r="N68" s="202"/>
      <c r="O68" s="199"/>
      <c r="P68" s="130" t="s">
        <v>167</v>
      </c>
      <c r="Q68" s="78" t="s">
        <v>59</v>
      </c>
      <c r="R68" s="78">
        <v>1</v>
      </c>
      <c r="S68" s="79">
        <f t="shared" si="8"/>
        <v>25</v>
      </c>
      <c r="T68" s="24" t="s">
        <v>109</v>
      </c>
      <c r="U68" s="225"/>
    </row>
    <row r="69" spans="1:21" ht="18" customHeight="1">
      <c r="A69" s="230"/>
      <c r="B69" s="252"/>
      <c r="C69" s="203"/>
      <c r="D69" s="93" t="s">
        <v>62</v>
      </c>
      <c r="E69" s="94" t="s">
        <v>160</v>
      </c>
      <c r="F69" s="149"/>
      <c r="G69" s="149">
        <v>2</v>
      </c>
      <c r="H69" s="102">
        <f>G69*15</f>
        <v>30</v>
      </c>
      <c r="I69" s="150" t="s">
        <v>161</v>
      </c>
      <c r="J69" s="229"/>
      <c r="K69" s="18"/>
      <c r="L69" s="230"/>
      <c r="M69" s="271"/>
      <c r="N69" s="202"/>
      <c r="O69" s="199"/>
      <c r="P69" s="130" t="s">
        <v>168</v>
      </c>
      <c r="Q69" s="78" t="s">
        <v>42</v>
      </c>
      <c r="R69" s="78">
        <v>1</v>
      </c>
      <c r="S69" s="79">
        <f t="shared" si="8"/>
        <v>25</v>
      </c>
      <c r="T69" s="24" t="s">
        <v>112</v>
      </c>
      <c r="U69" s="225"/>
    </row>
    <row r="70" spans="1:21" ht="18" customHeight="1">
      <c r="A70" s="230"/>
      <c r="B70" s="221" t="s">
        <v>299</v>
      </c>
      <c r="C70" s="201"/>
      <c r="D70" s="82"/>
      <c r="E70" s="152" t="s">
        <v>162</v>
      </c>
      <c r="F70" s="70">
        <v>4</v>
      </c>
      <c r="G70" s="70">
        <v>1</v>
      </c>
      <c r="H70" s="71">
        <f t="shared" ref="H70:H80" si="9">G70*30*50/60</f>
        <v>25</v>
      </c>
      <c r="I70" s="153"/>
      <c r="J70" s="224" t="str">
        <f>IF(COUNTIF(C81:C84,"○")=4,"OK","NG")</f>
        <v>NG</v>
      </c>
      <c r="K70" s="18"/>
      <c r="L70" s="230"/>
      <c r="M70" s="271"/>
      <c r="N70" s="202"/>
      <c r="O70" s="199"/>
      <c r="P70" s="130" t="s">
        <v>170</v>
      </c>
      <c r="Q70" s="78" t="s">
        <v>42</v>
      </c>
      <c r="R70" s="78">
        <v>1</v>
      </c>
      <c r="S70" s="79">
        <f t="shared" si="8"/>
        <v>25</v>
      </c>
      <c r="T70" s="25" t="s">
        <v>171</v>
      </c>
      <c r="U70" s="225"/>
    </row>
    <row r="71" spans="1:21" ht="18" customHeight="1">
      <c r="A71" s="230"/>
      <c r="B71" s="222"/>
      <c r="C71" s="202"/>
      <c r="D71" s="75"/>
      <c r="E71" s="147" t="s">
        <v>163</v>
      </c>
      <c r="F71" s="78">
        <v>4</v>
      </c>
      <c r="G71" s="78">
        <v>2</v>
      </c>
      <c r="H71" s="79">
        <f t="shared" si="9"/>
        <v>50</v>
      </c>
      <c r="I71" s="154"/>
      <c r="J71" s="225"/>
      <c r="K71" s="18"/>
      <c r="L71" s="230"/>
      <c r="M71" s="271"/>
      <c r="N71" s="202"/>
      <c r="O71" s="199"/>
      <c r="P71" s="130" t="s">
        <v>173</v>
      </c>
      <c r="Q71" s="78" t="s">
        <v>59</v>
      </c>
      <c r="R71" s="78">
        <v>1</v>
      </c>
      <c r="S71" s="79">
        <f t="shared" si="8"/>
        <v>25</v>
      </c>
      <c r="T71" s="24"/>
      <c r="U71" s="225"/>
    </row>
    <row r="72" spans="1:21" ht="18" customHeight="1">
      <c r="A72" s="230"/>
      <c r="B72" s="222"/>
      <c r="C72" s="202"/>
      <c r="D72" s="75"/>
      <c r="E72" s="147" t="s">
        <v>163</v>
      </c>
      <c r="F72" s="78">
        <v>5</v>
      </c>
      <c r="G72" s="78">
        <v>1</v>
      </c>
      <c r="H72" s="79">
        <f t="shared" si="9"/>
        <v>25</v>
      </c>
      <c r="I72" s="110"/>
      <c r="J72" s="225"/>
      <c r="K72" s="18"/>
      <c r="L72" s="230"/>
      <c r="M72" s="271"/>
      <c r="N72" s="202"/>
      <c r="O72" s="199"/>
      <c r="P72" s="130" t="s">
        <v>175</v>
      </c>
      <c r="Q72" s="78" t="s">
        <v>42</v>
      </c>
      <c r="R72" s="78">
        <v>1</v>
      </c>
      <c r="S72" s="79">
        <f t="shared" si="8"/>
        <v>25</v>
      </c>
      <c r="T72" s="24"/>
      <c r="U72" s="225"/>
    </row>
    <row r="73" spans="1:21" ht="18" customHeight="1">
      <c r="A73" s="230"/>
      <c r="B73" s="222"/>
      <c r="C73" s="202"/>
      <c r="D73" s="75"/>
      <c r="E73" s="147" t="s">
        <v>166</v>
      </c>
      <c r="F73" s="78">
        <v>4</v>
      </c>
      <c r="G73" s="78">
        <v>2</v>
      </c>
      <c r="H73" s="79">
        <f t="shared" si="9"/>
        <v>50</v>
      </c>
      <c r="I73" s="110"/>
      <c r="J73" s="225"/>
      <c r="K73" s="18"/>
      <c r="L73" s="230"/>
      <c r="M73" s="271"/>
      <c r="N73" s="202"/>
      <c r="O73" s="199"/>
      <c r="P73" s="130" t="s">
        <v>177</v>
      </c>
      <c r="Q73" s="78" t="s">
        <v>42</v>
      </c>
      <c r="R73" s="78">
        <v>2</v>
      </c>
      <c r="S73" s="79">
        <f t="shared" si="8"/>
        <v>50</v>
      </c>
      <c r="T73" s="24"/>
      <c r="U73" s="225"/>
    </row>
    <row r="74" spans="1:21" ht="18" customHeight="1">
      <c r="A74" s="230"/>
      <c r="B74" s="222"/>
      <c r="C74" s="202"/>
      <c r="D74" s="75"/>
      <c r="E74" s="147" t="s">
        <v>166</v>
      </c>
      <c r="F74" s="78">
        <v>5</v>
      </c>
      <c r="G74" s="78">
        <v>1</v>
      </c>
      <c r="H74" s="79">
        <f t="shared" si="9"/>
        <v>25</v>
      </c>
      <c r="I74" s="110"/>
      <c r="J74" s="225"/>
      <c r="K74" s="28"/>
      <c r="L74" s="230"/>
      <c r="M74" s="271"/>
      <c r="N74" s="202"/>
      <c r="O74" s="199"/>
      <c r="P74" s="130" t="s">
        <v>179</v>
      </c>
      <c r="Q74" s="78" t="s">
        <v>42</v>
      </c>
      <c r="R74" s="78">
        <v>1</v>
      </c>
      <c r="S74" s="79">
        <f t="shared" si="8"/>
        <v>25</v>
      </c>
      <c r="T74" s="24"/>
      <c r="U74" s="225"/>
    </row>
    <row r="75" spans="1:21" ht="18" customHeight="1">
      <c r="A75" s="230"/>
      <c r="B75" s="222"/>
      <c r="C75" s="202"/>
      <c r="D75" s="75"/>
      <c r="E75" s="147" t="s">
        <v>169</v>
      </c>
      <c r="F75" s="78">
        <v>4</v>
      </c>
      <c r="G75" s="78">
        <v>1</v>
      </c>
      <c r="H75" s="79">
        <f t="shared" si="9"/>
        <v>25</v>
      </c>
      <c r="I75" s="110"/>
      <c r="J75" s="225"/>
      <c r="K75" s="28"/>
      <c r="L75" s="230"/>
      <c r="M75" s="271"/>
      <c r="N75" s="202"/>
      <c r="O75" s="199"/>
      <c r="P75" s="130" t="s">
        <v>181</v>
      </c>
      <c r="Q75" s="78" t="s">
        <v>42</v>
      </c>
      <c r="R75" s="78">
        <v>1</v>
      </c>
      <c r="S75" s="79">
        <f t="shared" si="8"/>
        <v>25</v>
      </c>
      <c r="T75" s="26"/>
      <c r="U75" s="225"/>
    </row>
    <row r="76" spans="1:21" ht="18" customHeight="1">
      <c r="A76" s="230"/>
      <c r="B76" s="222"/>
      <c r="C76" s="202"/>
      <c r="D76" s="75"/>
      <c r="E76" s="147" t="s">
        <v>172</v>
      </c>
      <c r="F76" s="78">
        <v>4</v>
      </c>
      <c r="G76" s="78">
        <v>2</v>
      </c>
      <c r="H76" s="79">
        <f t="shared" si="9"/>
        <v>50</v>
      </c>
      <c r="I76" s="110"/>
      <c r="J76" s="225"/>
      <c r="K76" s="28"/>
      <c r="L76" s="230"/>
      <c r="M76" s="271"/>
      <c r="N76" s="202"/>
      <c r="O76" s="199"/>
      <c r="P76" s="130" t="s">
        <v>184</v>
      </c>
      <c r="Q76" s="78" t="s">
        <v>42</v>
      </c>
      <c r="R76" s="78">
        <v>1</v>
      </c>
      <c r="S76" s="79">
        <f t="shared" si="8"/>
        <v>25</v>
      </c>
      <c r="T76" s="24"/>
      <c r="U76" s="225"/>
    </row>
    <row r="77" spans="1:21" ht="18" customHeight="1">
      <c r="A77" s="230"/>
      <c r="B77" s="222"/>
      <c r="C77" s="202"/>
      <c r="D77" s="75"/>
      <c r="E77" s="134" t="s">
        <v>174</v>
      </c>
      <c r="F77" s="78">
        <v>5</v>
      </c>
      <c r="G77" s="78">
        <v>1</v>
      </c>
      <c r="H77" s="79">
        <f t="shared" si="9"/>
        <v>25</v>
      </c>
      <c r="I77" s="110"/>
      <c r="J77" s="225"/>
      <c r="K77" s="28"/>
      <c r="L77" s="230"/>
      <c r="M77" s="271"/>
      <c r="N77" s="202"/>
      <c r="O77" s="199"/>
      <c r="P77" s="89" t="s">
        <v>187</v>
      </c>
      <c r="Q77" s="78"/>
      <c r="R77" s="78">
        <v>2</v>
      </c>
      <c r="S77" s="79">
        <f t="shared" ref="S77:S82" si="10">R77*15</f>
        <v>30</v>
      </c>
      <c r="T77" s="24"/>
      <c r="U77" s="225"/>
    </row>
    <row r="78" spans="1:21" ht="18" customHeight="1">
      <c r="A78" s="230"/>
      <c r="B78" s="222"/>
      <c r="C78" s="202"/>
      <c r="D78" s="75"/>
      <c r="E78" s="134" t="s">
        <v>176</v>
      </c>
      <c r="F78" s="78">
        <v>5</v>
      </c>
      <c r="G78" s="78">
        <v>1</v>
      </c>
      <c r="H78" s="79">
        <f t="shared" si="9"/>
        <v>25</v>
      </c>
      <c r="I78" s="116"/>
      <c r="J78" s="225"/>
      <c r="K78" s="28"/>
      <c r="L78" s="230"/>
      <c r="M78" s="271"/>
      <c r="N78" s="202"/>
      <c r="O78" s="199"/>
      <c r="P78" s="89" t="s">
        <v>189</v>
      </c>
      <c r="Q78" s="78"/>
      <c r="R78" s="78">
        <v>2</v>
      </c>
      <c r="S78" s="79">
        <f t="shared" si="10"/>
        <v>30</v>
      </c>
      <c r="T78" s="24"/>
      <c r="U78" s="225"/>
    </row>
    <row r="79" spans="1:21" ht="18" customHeight="1">
      <c r="A79" s="230"/>
      <c r="B79" s="222"/>
      <c r="C79" s="202"/>
      <c r="D79" s="75"/>
      <c r="E79" s="86" t="s">
        <v>178</v>
      </c>
      <c r="F79" s="78" t="s">
        <v>20</v>
      </c>
      <c r="G79" s="78">
        <v>1</v>
      </c>
      <c r="H79" s="79">
        <f t="shared" si="9"/>
        <v>25</v>
      </c>
      <c r="I79" s="116"/>
      <c r="J79" s="225"/>
      <c r="K79" s="28"/>
      <c r="L79" s="230"/>
      <c r="M79" s="271"/>
      <c r="N79" s="202"/>
      <c r="O79" s="199"/>
      <c r="P79" s="89" t="s">
        <v>191</v>
      </c>
      <c r="Q79" s="78"/>
      <c r="R79" s="78">
        <v>2</v>
      </c>
      <c r="S79" s="79">
        <f t="shared" si="10"/>
        <v>30</v>
      </c>
      <c r="T79" s="24"/>
      <c r="U79" s="225"/>
    </row>
    <row r="80" spans="1:21" ht="18" customHeight="1">
      <c r="A80" s="230"/>
      <c r="B80" s="222"/>
      <c r="C80" s="202"/>
      <c r="D80" s="75"/>
      <c r="E80" s="132" t="s">
        <v>180</v>
      </c>
      <c r="F80" s="78" t="s">
        <v>38</v>
      </c>
      <c r="G80" s="78">
        <v>2</v>
      </c>
      <c r="H80" s="79">
        <f t="shared" si="9"/>
        <v>50</v>
      </c>
      <c r="I80" s="156"/>
      <c r="J80" s="225"/>
      <c r="K80" s="28"/>
      <c r="L80" s="230"/>
      <c r="M80" s="271"/>
      <c r="N80" s="202"/>
      <c r="O80" s="199"/>
      <c r="P80" s="89" t="s">
        <v>193</v>
      </c>
      <c r="Q80" s="78"/>
      <c r="R80" s="78">
        <v>2</v>
      </c>
      <c r="S80" s="79">
        <f t="shared" si="10"/>
        <v>30</v>
      </c>
      <c r="T80" s="24"/>
      <c r="U80" s="225"/>
    </row>
    <row r="81" spans="1:21" ht="18" customHeight="1">
      <c r="A81" s="230"/>
      <c r="B81" s="222"/>
      <c r="C81" s="202"/>
      <c r="D81" s="75" t="s">
        <v>62</v>
      </c>
      <c r="E81" s="89" t="s">
        <v>182</v>
      </c>
      <c r="F81" s="78"/>
      <c r="G81" s="78">
        <v>2</v>
      </c>
      <c r="H81" s="79">
        <f>G81*15</f>
        <v>30</v>
      </c>
      <c r="I81" s="116" t="s">
        <v>183</v>
      </c>
      <c r="J81" s="225"/>
      <c r="K81" s="28"/>
      <c r="L81" s="230"/>
      <c r="M81" s="271"/>
      <c r="N81" s="202"/>
      <c r="O81" s="199" t="s">
        <v>31</v>
      </c>
      <c r="P81" s="89" t="s">
        <v>197</v>
      </c>
      <c r="Q81" s="78"/>
      <c r="R81" s="78">
        <v>2</v>
      </c>
      <c r="S81" s="79">
        <f t="shared" si="10"/>
        <v>30</v>
      </c>
      <c r="T81" s="24"/>
      <c r="U81" s="225"/>
    </row>
    <row r="82" spans="1:21" ht="18" customHeight="1">
      <c r="A82" s="230"/>
      <c r="B82" s="222"/>
      <c r="C82" s="202"/>
      <c r="D82" s="75" t="s">
        <v>62</v>
      </c>
      <c r="E82" s="89" t="s">
        <v>185</v>
      </c>
      <c r="F82" s="78"/>
      <c r="G82" s="78">
        <v>2</v>
      </c>
      <c r="H82" s="79">
        <f>G82*15</f>
        <v>30</v>
      </c>
      <c r="I82" s="116" t="s">
        <v>186</v>
      </c>
      <c r="J82" s="225"/>
      <c r="K82" s="28"/>
      <c r="L82" s="230"/>
      <c r="M82" s="271"/>
      <c r="N82" s="202"/>
      <c r="O82" s="199" t="s">
        <v>31</v>
      </c>
      <c r="P82" s="89" t="s">
        <v>199</v>
      </c>
      <c r="Q82" s="78"/>
      <c r="R82" s="78">
        <v>2</v>
      </c>
      <c r="S82" s="79">
        <f t="shared" si="10"/>
        <v>30</v>
      </c>
      <c r="T82" s="24"/>
      <c r="U82" s="225"/>
    </row>
    <row r="83" spans="1:21" ht="18" customHeight="1">
      <c r="A83" s="230"/>
      <c r="B83" s="222"/>
      <c r="C83" s="202"/>
      <c r="D83" s="75" t="s">
        <v>62</v>
      </c>
      <c r="E83" s="89" t="s">
        <v>188</v>
      </c>
      <c r="F83" s="78"/>
      <c r="G83" s="78">
        <v>2</v>
      </c>
      <c r="H83" s="79">
        <f>G83*15</f>
        <v>30</v>
      </c>
      <c r="I83" s="116"/>
      <c r="J83" s="225"/>
      <c r="K83" s="28"/>
      <c r="L83" s="230"/>
      <c r="M83" s="270" t="s">
        <v>201</v>
      </c>
      <c r="N83" s="201"/>
      <c r="O83" s="198"/>
      <c r="P83" s="160" t="s">
        <v>202</v>
      </c>
      <c r="Q83" s="108" t="s">
        <v>59</v>
      </c>
      <c r="R83" s="108">
        <v>2</v>
      </c>
      <c r="S83" s="71">
        <f>R83*30*50/60</f>
        <v>50</v>
      </c>
      <c r="T83" s="24"/>
      <c r="U83" s="225"/>
    </row>
    <row r="84" spans="1:21" ht="18" customHeight="1">
      <c r="A84" s="230"/>
      <c r="B84" s="222"/>
      <c r="C84" s="202"/>
      <c r="D84" s="75" t="s">
        <v>62</v>
      </c>
      <c r="E84" s="89" t="s">
        <v>190</v>
      </c>
      <c r="F84" s="78"/>
      <c r="G84" s="78">
        <v>2</v>
      </c>
      <c r="H84" s="79">
        <f>G84*15</f>
        <v>30</v>
      </c>
      <c r="I84" s="116"/>
      <c r="J84" s="225"/>
      <c r="K84" s="28"/>
      <c r="L84" s="230"/>
      <c r="M84" s="271"/>
      <c r="N84" s="202"/>
      <c r="O84" s="216"/>
      <c r="P84" s="161" t="s">
        <v>204</v>
      </c>
      <c r="Q84" s="113" t="s">
        <v>59</v>
      </c>
      <c r="R84" s="113">
        <v>1</v>
      </c>
      <c r="S84" s="79">
        <f>R84*30*50/60</f>
        <v>25</v>
      </c>
      <c r="T84" s="24"/>
      <c r="U84" s="225"/>
    </row>
    <row r="85" spans="1:21" ht="18" customHeight="1">
      <c r="A85" s="293"/>
      <c r="B85" s="273"/>
      <c r="C85" s="203"/>
      <c r="D85" s="93"/>
      <c r="E85" s="94" t="s">
        <v>192</v>
      </c>
      <c r="F85" s="149"/>
      <c r="G85" s="149">
        <v>2</v>
      </c>
      <c r="H85" s="102">
        <f>G85*15</f>
        <v>30</v>
      </c>
      <c r="I85" s="157"/>
      <c r="J85" s="229"/>
      <c r="K85" s="28"/>
      <c r="L85" s="230"/>
      <c r="M85" s="271"/>
      <c r="N85" s="202"/>
      <c r="O85" s="199"/>
      <c r="P85" s="130" t="s">
        <v>206</v>
      </c>
      <c r="Q85" s="78" t="s">
        <v>42</v>
      </c>
      <c r="R85" s="78">
        <v>1</v>
      </c>
      <c r="S85" s="79">
        <f>R85*30*50/60</f>
        <v>25</v>
      </c>
      <c r="T85" s="24"/>
      <c r="U85" s="225"/>
    </row>
    <row r="86" spans="1:21" ht="18" customHeight="1">
      <c r="A86" s="218" t="s">
        <v>194</v>
      </c>
      <c r="B86" s="221" t="s">
        <v>195</v>
      </c>
      <c r="C86" s="201"/>
      <c r="D86" s="67"/>
      <c r="E86" s="158" t="s">
        <v>196</v>
      </c>
      <c r="F86" s="108" t="s">
        <v>16</v>
      </c>
      <c r="G86" s="194">
        <v>1</v>
      </c>
      <c r="H86" s="71">
        <f t="shared" ref="H86:H94" si="11">G86*30*50/60</f>
        <v>25</v>
      </c>
      <c r="I86" s="159"/>
      <c r="J86" s="274"/>
      <c r="K86" s="34"/>
      <c r="L86" s="230"/>
      <c r="M86" s="271"/>
      <c r="N86" s="202"/>
      <c r="O86" s="199"/>
      <c r="P86" s="130" t="s">
        <v>208</v>
      </c>
      <c r="Q86" s="78" t="s">
        <v>59</v>
      </c>
      <c r="R86" s="78">
        <v>1</v>
      </c>
      <c r="S86" s="79">
        <f>R86*30*50/60</f>
        <v>25</v>
      </c>
      <c r="T86" s="24"/>
      <c r="U86" s="225"/>
    </row>
    <row r="87" spans="1:21" ht="18" customHeight="1">
      <c r="A87" s="230"/>
      <c r="B87" s="253"/>
      <c r="C87" s="204"/>
      <c r="D87" s="133"/>
      <c r="E87" s="86" t="s">
        <v>198</v>
      </c>
      <c r="F87" s="113" t="s">
        <v>20</v>
      </c>
      <c r="G87" s="113">
        <v>1</v>
      </c>
      <c r="H87" s="141">
        <f t="shared" si="11"/>
        <v>25</v>
      </c>
      <c r="I87" s="159"/>
      <c r="J87" s="275"/>
      <c r="K87" s="33"/>
      <c r="L87" s="230"/>
      <c r="M87" s="271"/>
      <c r="N87" s="202"/>
      <c r="O87" s="199"/>
      <c r="P87" s="130" t="s">
        <v>210</v>
      </c>
      <c r="Q87" s="78" t="s">
        <v>59</v>
      </c>
      <c r="R87" s="78">
        <v>1</v>
      </c>
      <c r="S87" s="79">
        <f>R87*30*50/60</f>
        <v>25</v>
      </c>
      <c r="T87" s="24"/>
      <c r="U87" s="225"/>
    </row>
    <row r="88" spans="1:21" ht="18" customHeight="1">
      <c r="A88" s="219"/>
      <c r="B88" s="222"/>
      <c r="C88" s="202"/>
      <c r="D88" s="75"/>
      <c r="E88" s="86" t="s">
        <v>200</v>
      </c>
      <c r="F88" s="78" t="s">
        <v>20</v>
      </c>
      <c r="G88" s="78">
        <v>1</v>
      </c>
      <c r="H88" s="79">
        <f t="shared" si="11"/>
        <v>25</v>
      </c>
      <c r="I88" s="159"/>
      <c r="J88" s="275"/>
      <c r="K88" s="33"/>
      <c r="L88" s="230"/>
      <c r="M88" s="271"/>
      <c r="N88" s="202"/>
      <c r="O88" s="199"/>
      <c r="P88" s="89" t="s">
        <v>212</v>
      </c>
      <c r="Q88" s="78"/>
      <c r="R88" s="78">
        <v>2</v>
      </c>
      <c r="S88" s="79">
        <f>R88*15</f>
        <v>30</v>
      </c>
      <c r="T88" s="24"/>
      <c r="U88" s="225"/>
    </row>
    <row r="89" spans="1:21" ht="18" customHeight="1">
      <c r="A89" s="219"/>
      <c r="B89" s="222"/>
      <c r="C89" s="202"/>
      <c r="D89" s="75"/>
      <c r="E89" s="86" t="s">
        <v>203</v>
      </c>
      <c r="F89" s="78" t="s">
        <v>20</v>
      </c>
      <c r="G89" s="78">
        <v>1</v>
      </c>
      <c r="H89" s="79">
        <f t="shared" si="11"/>
        <v>25</v>
      </c>
      <c r="I89" s="159"/>
      <c r="J89" s="275"/>
      <c r="K89" s="36"/>
      <c r="L89" s="230"/>
      <c r="M89" s="271"/>
      <c r="N89" s="202"/>
      <c r="O89" s="199"/>
      <c r="P89" s="89" t="s">
        <v>214</v>
      </c>
      <c r="Q89" s="78"/>
      <c r="R89" s="78">
        <v>2</v>
      </c>
      <c r="S89" s="79">
        <f>R89*15</f>
        <v>30</v>
      </c>
      <c r="T89" s="24"/>
      <c r="U89" s="225"/>
    </row>
    <row r="90" spans="1:21" ht="18" customHeight="1">
      <c r="A90" s="219"/>
      <c r="B90" s="222"/>
      <c r="C90" s="202"/>
      <c r="D90" s="75"/>
      <c r="E90" s="132" t="s">
        <v>205</v>
      </c>
      <c r="F90" s="78" t="s">
        <v>34</v>
      </c>
      <c r="G90" s="78">
        <v>1</v>
      </c>
      <c r="H90" s="79">
        <f t="shared" si="11"/>
        <v>25</v>
      </c>
      <c r="I90" s="159"/>
      <c r="J90" s="275"/>
      <c r="K90" s="33"/>
      <c r="L90" s="230"/>
      <c r="M90" s="271"/>
      <c r="N90" s="202"/>
      <c r="O90" s="212" t="s">
        <v>31</v>
      </c>
      <c r="P90" s="120" t="s">
        <v>216</v>
      </c>
      <c r="Q90" s="113"/>
      <c r="R90" s="113">
        <v>2</v>
      </c>
      <c r="S90" s="79">
        <f>R90*15</f>
        <v>30</v>
      </c>
      <c r="T90" s="24"/>
      <c r="U90" s="225"/>
    </row>
    <row r="91" spans="1:21" ht="18" customHeight="1">
      <c r="A91" s="219"/>
      <c r="B91" s="222"/>
      <c r="C91" s="202"/>
      <c r="D91" s="75"/>
      <c r="E91" s="132" t="s">
        <v>207</v>
      </c>
      <c r="F91" s="78" t="s">
        <v>38</v>
      </c>
      <c r="G91" s="78">
        <v>2</v>
      </c>
      <c r="H91" s="79">
        <f t="shared" si="11"/>
        <v>50</v>
      </c>
      <c r="I91" s="159"/>
      <c r="J91" s="275"/>
      <c r="K91" s="33"/>
      <c r="L91" s="230"/>
      <c r="M91" s="272"/>
      <c r="N91" s="203"/>
      <c r="O91" s="203"/>
      <c r="P91" s="162" t="s">
        <v>218</v>
      </c>
      <c r="Q91" s="107"/>
      <c r="R91" s="107">
        <v>2</v>
      </c>
      <c r="S91" s="102">
        <f>R91*15</f>
        <v>30</v>
      </c>
      <c r="T91" s="24"/>
      <c r="U91" s="225"/>
    </row>
    <row r="92" spans="1:21" ht="18" customHeight="1">
      <c r="A92" s="219"/>
      <c r="B92" s="222"/>
      <c r="C92" s="202"/>
      <c r="D92" s="75"/>
      <c r="E92" s="132" t="s">
        <v>209</v>
      </c>
      <c r="F92" s="78" t="s">
        <v>38</v>
      </c>
      <c r="G92" s="78">
        <v>2</v>
      </c>
      <c r="H92" s="79">
        <f t="shared" si="11"/>
        <v>50</v>
      </c>
      <c r="I92" s="159"/>
      <c r="J92" s="275"/>
      <c r="K92" s="33"/>
      <c r="L92" s="230"/>
      <c r="M92" s="270" t="s">
        <v>220</v>
      </c>
      <c r="N92" s="201"/>
      <c r="O92" s="198"/>
      <c r="P92" s="160" t="s">
        <v>221</v>
      </c>
      <c r="Q92" s="108" t="s">
        <v>59</v>
      </c>
      <c r="R92" s="108">
        <v>2</v>
      </c>
      <c r="S92" s="71">
        <f t="shared" ref="S92:S99" si="12">R92*30*50/60</f>
        <v>50</v>
      </c>
      <c r="T92" s="24"/>
      <c r="U92" s="225"/>
    </row>
    <row r="93" spans="1:21" ht="18" customHeight="1">
      <c r="A93" s="219"/>
      <c r="B93" s="222"/>
      <c r="C93" s="202"/>
      <c r="D93" s="76"/>
      <c r="E93" s="96" t="s">
        <v>211</v>
      </c>
      <c r="F93" s="78" t="s">
        <v>38</v>
      </c>
      <c r="G93" s="78">
        <v>1</v>
      </c>
      <c r="H93" s="79">
        <f t="shared" si="11"/>
        <v>25</v>
      </c>
      <c r="I93" s="159"/>
      <c r="J93" s="275"/>
      <c r="K93" s="33"/>
      <c r="L93" s="230"/>
      <c r="M93" s="271"/>
      <c r="N93" s="202"/>
      <c r="O93" s="212"/>
      <c r="P93" s="168" t="s">
        <v>223</v>
      </c>
      <c r="Q93" s="113" t="s">
        <v>42</v>
      </c>
      <c r="R93" s="113">
        <v>1</v>
      </c>
      <c r="S93" s="141">
        <f t="shared" si="12"/>
        <v>25</v>
      </c>
      <c r="T93" s="24"/>
      <c r="U93" s="225"/>
    </row>
    <row r="94" spans="1:21" ht="18" customHeight="1">
      <c r="A94" s="219"/>
      <c r="B94" s="222"/>
      <c r="C94" s="202"/>
      <c r="D94" s="76"/>
      <c r="E94" s="97" t="s">
        <v>213</v>
      </c>
      <c r="F94" s="78" t="s">
        <v>42</v>
      </c>
      <c r="G94" s="78">
        <v>1</v>
      </c>
      <c r="H94" s="79">
        <f t="shared" si="11"/>
        <v>25</v>
      </c>
      <c r="I94" s="80"/>
      <c r="J94" s="275"/>
      <c r="K94" s="33"/>
      <c r="L94" s="230"/>
      <c r="M94" s="271"/>
      <c r="N94" s="202"/>
      <c r="O94" s="199"/>
      <c r="P94" s="130" t="s">
        <v>225</v>
      </c>
      <c r="Q94" s="78" t="s">
        <v>42</v>
      </c>
      <c r="R94" s="78">
        <v>1</v>
      </c>
      <c r="S94" s="79">
        <f t="shared" si="12"/>
        <v>25</v>
      </c>
      <c r="T94" s="24"/>
      <c r="U94" s="225"/>
    </row>
    <row r="95" spans="1:21" ht="18" customHeight="1">
      <c r="A95" s="219"/>
      <c r="B95" s="222"/>
      <c r="C95" s="202"/>
      <c r="D95" s="76" t="s">
        <v>62</v>
      </c>
      <c r="E95" s="138" t="s">
        <v>215</v>
      </c>
      <c r="F95" s="78"/>
      <c r="G95" s="78">
        <v>2</v>
      </c>
      <c r="H95" s="79">
        <f>G95*15</f>
        <v>30</v>
      </c>
      <c r="I95" s="80"/>
      <c r="J95" s="275"/>
      <c r="K95" s="33"/>
      <c r="L95" s="230"/>
      <c r="M95" s="271"/>
      <c r="N95" s="202"/>
      <c r="O95" s="199"/>
      <c r="P95" s="130" t="s">
        <v>227</v>
      </c>
      <c r="Q95" s="78" t="s">
        <v>42</v>
      </c>
      <c r="R95" s="78">
        <v>1</v>
      </c>
      <c r="S95" s="79">
        <f t="shared" si="12"/>
        <v>25</v>
      </c>
      <c r="T95" s="24"/>
      <c r="U95" s="225"/>
    </row>
    <row r="96" spans="1:21" ht="18" customHeight="1">
      <c r="A96" s="219"/>
      <c r="B96" s="273"/>
      <c r="C96" s="203"/>
      <c r="D96" s="100"/>
      <c r="E96" s="101" t="s">
        <v>217</v>
      </c>
      <c r="F96" s="95"/>
      <c r="G96" s="95">
        <v>2</v>
      </c>
      <c r="H96" s="102">
        <f>G96*15</f>
        <v>30</v>
      </c>
      <c r="I96" s="103"/>
      <c r="J96" s="276"/>
      <c r="K96" s="33"/>
      <c r="L96" s="230"/>
      <c r="M96" s="271"/>
      <c r="N96" s="202"/>
      <c r="O96" s="199"/>
      <c r="P96" s="130" t="s">
        <v>229</v>
      </c>
      <c r="Q96" s="78" t="s">
        <v>292</v>
      </c>
      <c r="R96" s="78">
        <v>1</v>
      </c>
      <c r="S96" s="79">
        <f t="shared" si="12"/>
        <v>25</v>
      </c>
      <c r="T96" s="24"/>
      <c r="U96" s="225"/>
    </row>
    <row r="97" spans="1:22" ht="18" customHeight="1">
      <c r="A97" s="219"/>
      <c r="B97" s="221" t="s">
        <v>300</v>
      </c>
      <c r="C97" s="201"/>
      <c r="D97" s="118"/>
      <c r="E97" s="163" t="s">
        <v>219</v>
      </c>
      <c r="F97" s="164" t="s">
        <v>16</v>
      </c>
      <c r="G97" s="164">
        <v>3</v>
      </c>
      <c r="H97" s="71">
        <f t="shared" ref="H97:H102" si="13">G97*30*50/60</f>
        <v>75</v>
      </c>
      <c r="I97" s="165"/>
      <c r="J97" s="224" t="str">
        <f>IF(COUNTIF(C103,"○")=1,"OK","NG")</f>
        <v>NG</v>
      </c>
      <c r="K97" s="33"/>
      <c r="L97" s="230"/>
      <c r="M97" s="271"/>
      <c r="N97" s="202"/>
      <c r="O97" s="199"/>
      <c r="P97" s="130" t="s">
        <v>231</v>
      </c>
      <c r="Q97" s="78" t="s">
        <v>42</v>
      </c>
      <c r="R97" s="78">
        <v>1</v>
      </c>
      <c r="S97" s="79">
        <f t="shared" si="12"/>
        <v>25</v>
      </c>
      <c r="T97" s="24"/>
      <c r="U97" s="225"/>
    </row>
    <row r="98" spans="1:22" ht="18" customHeight="1">
      <c r="A98" s="219"/>
      <c r="B98" s="222"/>
      <c r="C98" s="202"/>
      <c r="D98" s="75"/>
      <c r="E98" s="132" t="s">
        <v>222</v>
      </c>
      <c r="F98" s="166" t="s">
        <v>34</v>
      </c>
      <c r="G98" s="166">
        <v>4</v>
      </c>
      <c r="H98" s="79">
        <f t="shared" si="13"/>
        <v>100</v>
      </c>
      <c r="I98" s="167"/>
      <c r="J98" s="225"/>
      <c r="K98" s="33"/>
      <c r="L98" s="230"/>
      <c r="M98" s="271"/>
      <c r="N98" s="202"/>
      <c r="O98" s="199"/>
      <c r="P98" s="130" t="s">
        <v>235</v>
      </c>
      <c r="Q98" s="78" t="s">
        <v>42</v>
      </c>
      <c r="R98" s="78">
        <v>1</v>
      </c>
      <c r="S98" s="79">
        <f t="shared" si="12"/>
        <v>25</v>
      </c>
      <c r="T98" s="24"/>
      <c r="U98" s="225"/>
    </row>
    <row r="99" spans="1:22" ht="18" customHeight="1">
      <c r="A99" s="219"/>
      <c r="B99" s="222"/>
      <c r="C99" s="202"/>
      <c r="D99" s="75"/>
      <c r="E99" s="132" t="s">
        <v>224</v>
      </c>
      <c r="F99" s="166" t="s">
        <v>38</v>
      </c>
      <c r="G99" s="166">
        <v>2</v>
      </c>
      <c r="H99" s="79">
        <f t="shared" si="13"/>
        <v>50</v>
      </c>
      <c r="I99" s="167"/>
      <c r="J99" s="225"/>
      <c r="K99" s="33"/>
      <c r="L99" s="230"/>
      <c r="M99" s="271"/>
      <c r="N99" s="202"/>
      <c r="O99" s="199"/>
      <c r="P99" s="130" t="s">
        <v>236</v>
      </c>
      <c r="Q99" s="78" t="s">
        <v>42</v>
      </c>
      <c r="R99" s="78">
        <v>2</v>
      </c>
      <c r="S99" s="79">
        <f t="shared" si="12"/>
        <v>50</v>
      </c>
      <c r="T99" s="24"/>
      <c r="U99" s="225"/>
    </row>
    <row r="100" spans="1:22" ht="18" customHeight="1">
      <c r="A100" s="219"/>
      <c r="B100" s="222"/>
      <c r="C100" s="202"/>
      <c r="D100" s="75"/>
      <c r="E100" s="132" t="s">
        <v>226</v>
      </c>
      <c r="F100" s="166" t="s">
        <v>38</v>
      </c>
      <c r="G100" s="166">
        <v>2</v>
      </c>
      <c r="H100" s="79">
        <f t="shared" si="13"/>
        <v>50</v>
      </c>
      <c r="I100" s="167"/>
      <c r="J100" s="225"/>
      <c r="K100" s="33"/>
      <c r="L100" s="230"/>
      <c r="M100" s="271"/>
      <c r="N100" s="202"/>
      <c r="O100" s="199"/>
      <c r="P100" s="89" t="s">
        <v>237</v>
      </c>
      <c r="Q100" s="78"/>
      <c r="R100" s="78">
        <v>2</v>
      </c>
      <c r="S100" s="79">
        <f>R100*15</f>
        <v>30</v>
      </c>
      <c r="T100" s="24"/>
      <c r="U100" s="225"/>
    </row>
    <row r="101" spans="1:22" ht="18" customHeight="1">
      <c r="A101" s="219"/>
      <c r="B101" s="222"/>
      <c r="C101" s="202"/>
      <c r="D101" s="75"/>
      <c r="E101" s="130" t="s">
        <v>228</v>
      </c>
      <c r="F101" s="166" t="s">
        <v>59</v>
      </c>
      <c r="G101" s="166">
        <v>1</v>
      </c>
      <c r="H101" s="79">
        <f t="shared" si="13"/>
        <v>25</v>
      </c>
      <c r="I101" s="167"/>
      <c r="J101" s="225"/>
      <c r="K101" s="33"/>
      <c r="L101" s="230"/>
      <c r="M101" s="271"/>
      <c r="N101" s="202"/>
      <c r="O101" s="199" t="s">
        <v>31</v>
      </c>
      <c r="P101" s="89" t="s">
        <v>240</v>
      </c>
      <c r="Q101" s="78"/>
      <c r="R101" s="78">
        <v>2</v>
      </c>
      <c r="S101" s="79">
        <f>R101*15</f>
        <v>30</v>
      </c>
      <c r="T101" s="24"/>
      <c r="U101" s="225"/>
    </row>
    <row r="102" spans="1:22" ht="18" customHeight="1">
      <c r="A102" s="219"/>
      <c r="B102" s="222"/>
      <c r="C102" s="202"/>
      <c r="D102" s="75"/>
      <c r="E102" s="130" t="s">
        <v>230</v>
      </c>
      <c r="F102" s="166" t="s">
        <v>42</v>
      </c>
      <c r="G102" s="166">
        <v>1</v>
      </c>
      <c r="H102" s="79">
        <f t="shared" si="13"/>
        <v>25</v>
      </c>
      <c r="I102" s="167"/>
      <c r="J102" s="225"/>
      <c r="K102" s="34"/>
      <c r="L102" s="230"/>
      <c r="M102" s="271"/>
      <c r="N102" s="202"/>
      <c r="O102" s="199" t="s">
        <v>31</v>
      </c>
      <c r="P102" s="89" t="s">
        <v>243</v>
      </c>
      <c r="Q102" s="78"/>
      <c r="R102" s="78">
        <v>2</v>
      </c>
      <c r="S102" s="79">
        <f>R102*15</f>
        <v>30</v>
      </c>
      <c r="T102" s="24"/>
      <c r="U102" s="225"/>
    </row>
    <row r="103" spans="1:22" ht="18" customHeight="1">
      <c r="A103" s="219"/>
      <c r="B103" s="277" t="s">
        <v>232</v>
      </c>
      <c r="C103" s="279"/>
      <c r="D103" s="169"/>
      <c r="E103" s="256" t="s">
        <v>233</v>
      </c>
      <c r="F103" s="259"/>
      <c r="G103" s="259">
        <v>2</v>
      </c>
      <c r="H103" s="262">
        <f>G103*30</f>
        <v>60</v>
      </c>
      <c r="I103" s="265" t="s">
        <v>234</v>
      </c>
      <c r="J103" s="225"/>
      <c r="K103" s="34"/>
      <c r="L103" s="230"/>
      <c r="M103" s="272"/>
      <c r="N103" s="203"/>
      <c r="O103" s="212" t="s">
        <v>31</v>
      </c>
      <c r="P103" s="120" t="s">
        <v>244</v>
      </c>
      <c r="Q103" s="113"/>
      <c r="R103" s="113">
        <v>2</v>
      </c>
      <c r="S103" s="102">
        <f>R103*15</f>
        <v>30</v>
      </c>
      <c r="T103" s="24"/>
      <c r="U103" s="229"/>
    </row>
    <row r="104" spans="1:22" ht="18" customHeight="1">
      <c r="A104" s="219"/>
      <c r="B104" s="277"/>
      <c r="C104" s="280"/>
      <c r="D104" s="170" t="s">
        <v>62</v>
      </c>
      <c r="E104" s="257"/>
      <c r="F104" s="260"/>
      <c r="G104" s="260"/>
      <c r="H104" s="263"/>
      <c r="I104" s="266"/>
      <c r="J104" s="225"/>
      <c r="K104" s="34"/>
      <c r="L104" s="230"/>
      <c r="M104" s="121" t="s">
        <v>305</v>
      </c>
      <c r="N104" s="201"/>
      <c r="O104" s="198"/>
      <c r="P104" s="160" t="s">
        <v>246</v>
      </c>
      <c r="Q104" s="108" t="s">
        <v>59</v>
      </c>
      <c r="R104" s="108">
        <v>1</v>
      </c>
      <c r="S104" s="71">
        <f>R104*30*50/60</f>
        <v>25</v>
      </c>
      <c r="T104" s="37"/>
      <c r="U104" s="224" t="str">
        <f>IF(COUNTIF(N107,"○")=1,"OK","NG")</f>
        <v>NG</v>
      </c>
    </row>
    <row r="105" spans="1:22" ht="18" customHeight="1">
      <c r="A105" s="255"/>
      <c r="B105" s="278"/>
      <c r="C105" s="281"/>
      <c r="D105" s="171"/>
      <c r="E105" s="258"/>
      <c r="F105" s="261"/>
      <c r="G105" s="261"/>
      <c r="H105" s="264"/>
      <c r="I105" s="267"/>
      <c r="J105" s="229"/>
      <c r="K105" s="34"/>
      <c r="L105" s="230"/>
      <c r="M105" s="122" t="s">
        <v>306</v>
      </c>
      <c r="N105" s="202"/>
      <c r="O105" s="199"/>
      <c r="P105" s="130" t="s">
        <v>154</v>
      </c>
      <c r="Q105" s="78" t="s">
        <v>42</v>
      </c>
      <c r="R105" s="78">
        <v>1</v>
      </c>
      <c r="S105" s="79">
        <f>R105*30*50/60</f>
        <v>25</v>
      </c>
      <c r="T105" s="24"/>
      <c r="U105" s="225"/>
    </row>
    <row r="106" spans="1:22" ht="18" customHeight="1">
      <c r="A106" s="218" t="s">
        <v>238</v>
      </c>
      <c r="B106" s="221" t="s">
        <v>301</v>
      </c>
      <c r="C106" s="201"/>
      <c r="D106" s="67"/>
      <c r="E106" s="172" t="s">
        <v>239</v>
      </c>
      <c r="F106" s="108">
        <v>4</v>
      </c>
      <c r="G106" s="108">
        <v>1</v>
      </c>
      <c r="H106" s="71">
        <f>G106*30*50/60</f>
        <v>25</v>
      </c>
      <c r="I106" s="173"/>
      <c r="J106" s="224" t="str">
        <f>IF(COUNTIF(C107:C108,"○")=1,"OK","NG")</f>
        <v>NG</v>
      </c>
      <c r="K106" s="34"/>
      <c r="L106" s="230"/>
      <c r="M106" s="31" t="s">
        <v>97</v>
      </c>
      <c r="N106" s="76"/>
      <c r="O106" s="118"/>
      <c r="P106" s="168" t="s">
        <v>248</v>
      </c>
      <c r="Q106" s="78" t="s">
        <v>42</v>
      </c>
      <c r="R106" s="78">
        <v>2</v>
      </c>
      <c r="S106" s="79">
        <f>R106*30*50/60</f>
        <v>50</v>
      </c>
      <c r="T106" s="24"/>
      <c r="U106" s="225"/>
    </row>
    <row r="107" spans="1:22" ht="18" customHeight="1">
      <c r="A107" s="219"/>
      <c r="B107" s="222"/>
      <c r="C107" s="202"/>
      <c r="D107" s="133"/>
      <c r="E107" s="174" t="s">
        <v>241</v>
      </c>
      <c r="F107" s="135" t="s">
        <v>156</v>
      </c>
      <c r="G107" s="109">
        <v>8</v>
      </c>
      <c r="H107" s="175">
        <f>G107*30*50/60</f>
        <v>200</v>
      </c>
      <c r="I107" s="227" t="s">
        <v>242</v>
      </c>
      <c r="J107" s="225"/>
      <c r="K107" s="40"/>
      <c r="L107" s="293"/>
      <c r="M107" s="124" t="s">
        <v>307</v>
      </c>
      <c r="N107" s="92"/>
      <c r="O107" s="145" t="s">
        <v>62</v>
      </c>
      <c r="P107" s="89" t="s">
        <v>250</v>
      </c>
      <c r="Q107" s="78"/>
      <c r="R107" s="78">
        <v>2</v>
      </c>
      <c r="S107" s="102">
        <f>R107*30</f>
        <v>60</v>
      </c>
      <c r="T107" s="24" t="s">
        <v>99</v>
      </c>
      <c r="U107" s="229"/>
    </row>
    <row r="108" spans="1:22" ht="18" customHeight="1" thickBot="1">
      <c r="A108" s="220"/>
      <c r="B108" s="223"/>
      <c r="C108" s="205"/>
      <c r="D108" s="176"/>
      <c r="E108" s="177" t="s">
        <v>241</v>
      </c>
      <c r="F108" s="178" t="s">
        <v>38</v>
      </c>
      <c r="G108" s="178">
        <v>10</v>
      </c>
      <c r="H108" s="179">
        <f>G108*30</f>
        <v>300</v>
      </c>
      <c r="I108" s="228"/>
      <c r="J108" s="226"/>
      <c r="K108" s="40"/>
      <c r="L108" s="218" t="s">
        <v>252</v>
      </c>
      <c r="M108" s="232" t="s">
        <v>253</v>
      </c>
      <c r="N108" s="81"/>
      <c r="O108" s="82"/>
      <c r="P108" s="180" t="s">
        <v>254</v>
      </c>
      <c r="Q108" s="70">
        <v>4</v>
      </c>
      <c r="R108" s="70">
        <v>1</v>
      </c>
      <c r="S108" s="71">
        <f t="shared" ref="S108:S116" si="14">R108*30*50/60</f>
        <v>25</v>
      </c>
      <c r="T108" s="49"/>
      <c r="U108" s="224" t="str">
        <f>IF(COUNTIF(N117:N119,"○")=3,"OK","NG")</f>
        <v>NG</v>
      </c>
      <c r="V108" s="43"/>
    </row>
    <row r="109" spans="1:22" s="43" customFormat="1" ht="18" customHeight="1">
      <c r="B109" s="39" t="s">
        <v>245</v>
      </c>
      <c r="J109" s="65"/>
      <c r="K109" s="40"/>
      <c r="L109" s="230"/>
      <c r="M109" s="233"/>
      <c r="N109" s="76"/>
      <c r="O109" s="75"/>
      <c r="P109" s="181" t="s">
        <v>256</v>
      </c>
      <c r="Q109" s="78">
        <v>4</v>
      </c>
      <c r="R109" s="78">
        <v>2</v>
      </c>
      <c r="S109" s="79">
        <f t="shared" si="14"/>
        <v>50</v>
      </c>
      <c r="T109" s="27"/>
      <c r="U109" s="225"/>
    </row>
    <row r="110" spans="1:22" s="43" customFormat="1" ht="18" customHeight="1">
      <c r="A110" s="38"/>
      <c r="B110" s="39" t="s">
        <v>288</v>
      </c>
      <c r="C110" s="206"/>
      <c r="D110" s="38"/>
      <c r="E110" s="27"/>
      <c r="F110" s="38"/>
      <c r="G110" s="38"/>
      <c r="H110" s="38"/>
      <c r="I110" s="27"/>
      <c r="J110" s="42"/>
      <c r="K110" s="40"/>
      <c r="L110" s="230"/>
      <c r="M110" s="233"/>
      <c r="N110" s="76"/>
      <c r="O110" s="75"/>
      <c r="P110" s="86" t="s">
        <v>258</v>
      </c>
      <c r="Q110" s="78" t="s">
        <v>20</v>
      </c>
      <c r="R110" s="78">
        <v>1</v>
      </c>
      <c r="S110" s="79">
        <f t="shared" si="14"/>
        <v>25</v>
      </c>
      <c r="T110" s="35"/>
      <c r="U110" s="225"/>
    </row>
    <row r="111" spans="1:22" s="43" customFormat="1" ht="18" customHeight="1">
      <c r="A111" s="38"/>
      <c r="C111" s="206"/>
      <c r="D111" s="38"/>
      <c r="E111" s="45"/>
      <c r="F111" s="38"/>
      <c r="G111" s="38"/>
      <c r="J111" s="38"/>
      <c r="K111" s="48"/>
      <c r="L111" s="230"/>
      <c r="M111" s="233"/>
      <c r="N111" s="76"/>
      <c r="O111" s="75"/>
      <c r="P111" s="86" t="s">
        <v>260</v>
      </c>
      <c r="Q111" s="78" t="s">
        <v>20</v>
      </c>
      <c r="R111" s="78">
        <v>1</v>
      </c>
      <c r="S111" s="79">
        <f t="shared" si="14"/>
        <v>25</v>
      </c>
      <c r="T111" s="35"/>
      <c r="U111" s="225"/>
      <c r="V111" s="8"/>
    </row>
    <row r="112" spans="1:22" ht="18" customHeight="1">
      <c r="A112" s="38"/>
      <c r="C112" s="207"/>
      <c r="D112" s="50"/>
      <c r="H112" s="44" t="s">
        <v>247</v>
      </c>
      <c r="I112" s="27"/>
      <c r="J112" s="38"/>
      <c r="K112" s="54"/>
      <c r="L112" s="230"/>
      <c r="M112" s="233"/>
      <c r="N112" s="76"/>
      <c r="O112" s="75"/>
      <c r="P112" s="86" t="s">
        <v>262</v>
      </c>
      <c r="Q112" s="78" t="s">
        <v>20</v>
      </c>
      <c r="R112" s="78">
        <v>1</v>
      </c>
      <c r="S112" s="79">
        <f t="shared" si="14"/>
        <v>25</v>
      </c>
      <c r="T112" s="35"/>
      <c r="U112" s="225"/>
      <c r="V112" s="55"/>
    </row>
    <row r="113" spans="1:22" s="55" customFormat="1" ht="18" customHeight="1">
      <c r="A113" s="38"/>
      <c r="C113" s="208"/>
      <c r="H113" s="46" t="s">
        <v>249</v>
      </c>
      <c r="I113" s="47" t="str">
        <f>IF(AND(J3="OK",J20="OK",J29="OK"),"OK","NG")</f>
        <v>NG</v>
      </c>
      <c r="J113" s="38"/>
      <c r="K113" s="54"/>
      <c r="L113" s="230"/>
      <c r="M113" s="233"/>
      <c r="N113" s="76"/>
      <c r="O113" s="75"/>
      <c r="P113" s="130" t="s">
        <v>263</v>
      </c>
      <c r="Q113" s="78" t="s">
        <v>59</v>
      </c>
      <c r="R113" s="78">
        <v>1</v>
      </c>
      <c r="S113" s="79">
        <f t="shared" si="14"/>
        <v>25</v>
      </c>
      <c r="T113" s="35"/>
      <c r="U113" s="225"/>
    </row>
    <row r="114" spans="1:22" s="55" customFormat="1" ht="18" customHeight="1">
      <c r="A114" s="38"/>
      <c r="C114" s="208"/>
      <c r="H114" s="46" t="s">
        <v>251</v>
      </c>
      <c r="I114" s="47" t="str">
        <f>IF(AND(J61="OK",J66="OK",J70="OK"),"OK","NG")</f>
        <v>NG</v>
      </c>
      <c r="J114" s="38"/>
      <c r="K114" s="54"/>
      <c r="L114" s="230"/>
      <c r="M114" s="233"/>
      <c r="N114" s="76"/>
      <c r="O114" s="75"/>
      <c r="P114" s="130" t="s">
        <v>265</v>
      </c>
      <c r="Q114" s="78" t="s">
        <v>42</v>
      </c>
      <c r="R114" s="78">
        <v>1</v>
      </c>
      <c r="S114" s="79">
        <f t="shared" si="14"/>
        <v>25</v>
      </c>
      <c r="T114" s="35"/>
      <c r="U114" s="225"/>
    </row>
    <row r="115" spans="1:22" s="55" customFormat="1" ht="18" customHeight="1">
      <c r="A115" s="38"/>
      <c r="B115" s="50"/>
      <c r="C115" s="209"/>
      <c r="D115" s="52"/>
      <c r="E115" s="51"/>
      <c r="F115" s="52"/>
      <c r="G115" s="52"/>
      <c r="H115" s="53" t="s">
        <v>255</v>
      </c>
      <c r="I115" s="47" t="str">
        <f>IF(J97="OK","OK","NG")</f>
        <v>NG</v>
      </c>
      <c r="J115" s="38"/>
      <c r="K115" s="54"/>
      <c r="L115" s="230"/>
      <c r="M115" s="233"/>
      <c r="N115" s="76"/>
      <c r="O115" s="75"/>
      <c r="P115" s="130" t="s">
        <v>266</v>
      </c>
      <c r="Q115" s="78" t="s">
        <v>42</v>
      </c>
      <c r="R115" s="78">
        <v>1</v>
      </c>
      <c r="S115" s="79">
        <f t="shared" si="14"/>
        <v>25</v>
      </c>
      <c r="T115" s="35"/>
      <c r="U115" s="225"/>
    </row>
    <row r="116" spans="1:22" s="55" customFormat="1" ht="18" customHeight="1">
      <c r="A116" s="38"/>
      <c r="B116" s="50"/>
      <c r="C116" s="209"/>
      <c r="D116" s="52"/>
      <c r="E116" s="51"/>
      <c r="F116" s="52"/>
      <c r="G116" s="52"/>
      <c r="H116" s="53" t="s">
        <v>257</v>
      </c>
      <c r="I116" s="47" t="str">
        <f>IF(J106="OK","OK","NG")</f>
        <v>NG</v>
      </c>
      <c r="J116" s="38"/>
      <c r="K116" s="54"/>
      <c r="L116" s="230"/>
      <c r="M116" s="233"/>
      <c r="N116" s="76"/>
      <c r="O116" s="75"/>
      <c r="P116" s="130" t="s">
        <v>147</v>
      </c>
      <c r="Q116" s="78" t="s">
        <v>42</v>
      </c>
      <c r="R116" s="78">
        <v>1</v>
      </c>
      <c r="S116" s="79">
        <f t="shared" si="14"/>
        <v>25</v>
      </c>
      <c r="T116" s="35"/>
      <c r="U116" s="225"/>
      <c r="V116" s="8"/>
    </row>
    <row r="117" spans="1:22" ht="18" customHeight="1">
      <c r="A117" s="42"/>
      <c r="H117" s="53" t="s">
        <v>259</v>
      </c>
      <c r="I117" s="47" t="str">
        <f>IF(OR(AND(U4="OK",U33="OK"),AND(U39="OK",U61="OK"),AND(U67="OK",U104="OK")),"OK","NG")</f>
        <v>NG</v>
      </c>
      <c r="J117" s="42"/>
      <c r="K117" s="54"/>
      <c r="L117" s="230"/>
      <c r="M117" s="234"/>
      <c r="N117" s="76"/>
      <c r="O117" s="133" t="s">
        <v>268</v>
      </c>
      <c r="P117" s="182" t="s">
        <v>269</v>
      </c>
      <c r="Q117" s="109"/>
      <c r="R117" s="109">
        <v>2</v>
      </c>
      <c r="S117" s="79">
        <f>R117*15</f>
        <v>30</v>
      </c>
      <c r="T117" s="35"/>
      <c r="U117" s="225"/>
    </row>
    <row r="118" spans="1:22" ht="18" customHeight="1">
      <c r="A118" s="38"/>
      <c r="H118" s="53" t="s">
        <v>261</v>
      </c>
      <c r="I118" s="47" t="str">
        <f>IF(AND(U108="OK",U120="OK"),"OK","NG")</f>
        <v>NG</v>
      </c>
      <c r="J118" s="38"/>
      <c r="K118" s="54"/>
      <c r="L118" s="230"/>
      <c r="M118" s="251" t="s">
        <v>308</v>
      </c>
      <c r="N118" s="76"/>
      <c r="O118" s="133" t="s">
        <v>62</v>
      </c>
      <c r="P118" s="182" t="s">
        <v>270</v>
      </c>
      <c r="Q118" s="109"/>
      <c r="R118" s="109">
        <v>6</v>
      </c>
      <c r="S118" s="141">
        <f>R118*30</f>
        <v>180</v>
      </c>
      <c r="T118" s="35" t="s">
        <v>271</v>
      </c>
      <c r="U118" s="225"/>
    </row>
    <row r="119" spans="1:22" ht="18" customHeight="1" thickBot="1">
      <c r="A119" s="38"/>
      <c r="J119" s="38"/>
      <c r="K119" s="54"/>
      <c r="L119" s="230"/>
      <c r="M119" s="252"/>
      <c r="N119" s="92"/>
      <c r="O119" s="145" t="s">
        <v>62</v>
      </c>
      <c r="P119" s="183" t="s">
        <v>272</v>
      </c>
      <c r="Q119" s="78"/>
      <c r="R119" s="78">
        <v>2</v>
      </c>
      <c r="S119" s="79">
        <f>R119*15</f>
        <v>30</v>
      </c>
      <c r="T119" s="35"/>
      <c r="U119" s="229"/>
    </row>
    <row r="120" spans="1:22" ht="18" customHeight="1">
      <c r="A120" s="38"/>
      <c r="B120" s="235" t="s">
        <v>264</v>
      </c>
      <c r="C120" s="236"/>
      <c r="D120" s="236"/>
      <c r="E120" s="236"/>
      <c r="F120" s="236"/>
      <c r="G120" s="236"/>
      <c r="H120" s="237"/>
      <c r="I120" s="241">
        <f>SUMIFS(G3:G27,C3:C27,"○")+SUMIFS(G29:G128,C29:C128,"○")+SUMIFS(R4:R35,N4:N35,"○")+SUMIFS(R39:R63,N39:N63,"○")+SUMIFS(R67:R121,N67:N121,"○")</f>
        <v>0</v>
      </c>
      <c r="J120" s="38"/>
      <c r="K120" s="54"/>
      <c r="L120" s="230"/>
      <c r="M120" s="221" t="s">
        <v>309</v>
      </c>
      <c r="N120" s="81"/>
      <c r="O120" s="67" t="s">
        <v>62</v>
      </c>
      <c r="P120" s="184" t="s">
        <v>273</v>
      </c>
      <c r="Q120" s="108"/>
      <c r="R120" s="108">
        <v>2</v>
      </c>
      <c r="S120" s="71">
        <f>R120*15</f>
        <v>30</v>
      </c>
      <c r="T120" s="49"/>
      <c r="U120" s="224" t="str">
        <f>IF(COUNTIF(N120:N122,"○")=3,"OK","NG")</f>
        <v>NG</v>
      </c>
    </row>
    <row r="121" spans="1:22" ht="18" customHeight="1">
      <c r="A121" s="38"/>
      <c r="B121" s="238"/>
      <c r="C121" s="239"/>
      <c r="D121" s="239"/>
      <c r="E121" s="239"/>
      <c r="F121" s="239"/>
      <c r="G121" s="239"/>
      <c r="H121" s="240"/>
      <c r="I121" s="242"/>
      <c r="J121" s="38"/>
      <c r="K121" s="54"/>
      <c r="L121" s="230"/>
      <c r="M121" s="253"/>
      <c r="N121" s="76"/>
      <c r="O121" s="118" t="s">
        <v>62</v>
      </c>
      <c r="P121" s="185" t="s">
        <v>274</v>
      </c>
      <c r="Q121" s="113"/>
      <c r="R121" s="113">
        <v>6</v>
      </c>
      <c r="S121" s="186">
        <f>R121*15</f>
        <v>90</v>
      </c>
      <c r="T121" s="35" t="s">
        <v>275</v>
      </c>
      <c r="U121" s="225"/>
    </row>
    <row r="122" spans="1:22" ht="18" customHeight="1" thickBot="1">
      <c r="B122" s="243" t="s">
        <v>267</v>
      </c>
      <c r="C122" s="244"/>
      <c r="D122" s="244"/>
      <c r="E122" s="244"/>
      <c r="F122" s="244"/>
      <c r="G122" s="244"/>
      <c r="H122" s="245"/>
      <c r="I122" s="249" t="str">
        <f>IF(AND(I120&gt;=128,COUNTIF(I113:I118,"OK")=6),"合","否")</f>
        <v>否</v>
      </c>
      <c r="K122" s="54"/>
      <c r="L122" s="231"/>
      <c r="M122" s="254"/>
      <c r="N122" s="57"/>
      <c r="O122" s="176"/>
      <c r="P122" s="187" t="s">
        <v>276</v>
      </c>
      <c r="Q122" s="188"/>
      <c r="R122" s="188"/>
      <c r="S122" s="189"/>
      <c r="T122" s="58"/>
      <c r="U122" s="226"/>
    </row>
    <row r="123" spans="1:22" ht="18" customHeight="1" thickBot="1">
      <c r="B123" s="246"/>
      <c r="C123" s="247"/>
      <c r="D123" s="247"/>
      <c r="E123" s="247"/>
      <c r="F123" s="247"/>
      <c r="G123" s="247"/>
      <c r="H123" s="248"/>
      <c r="I123" s="250"/>
      <c r="K123" s="54"/>
    </row>
    <row r="124" spans="1:22" ht="15" customHeight="1">
      <c r="K124" s="41"/>
      <c r="V124" s="55"/>
    </row>
    <row r="125" spans="1:22" s="55" customFormat="1" ht="14.25" customHeight="1">
      <c r="A125" s="52"/>
      <c r="B125" s="50"/>
      <c r="C125" s="209"/>
      <c r="D125" s="52"/>
      <c r="E125" s="51"/>
      <c r="F125" s="52"/>
      <c r="G125" s="52"/>
      <c r="H125" s="52"/>
      <c r="I125" s="51"/>
      <c r="J125" s="52"/>
      <c r="K125" s="56"/>
    </row>
    <row r="126" spans="1:22" s="55" customFormat="1" ht="14.25" customHeight="1">
      <c r="A126" s="52"/>
      <c r="B126" s="50"/>
      <c r="C126" s="209"/>
      <c r="D126" s="52"/>
      <c r="E126" s="51"/>
      <c r="F126" s="52"/>
      <c r="G126" s="52"/>
      <c r="H126" s="52"/>
      <c r="I126" s="51"/>
      <c r="J126" s="52"/>
      <c r="K126" s="41"/>
    </row>
    <row r="127" spans="1:22" s="55" customFormat="1" ht="14.25" customHeight="1">
      <c r="A127" s="52"/>
      <c r="B127" s="50"/>
      <c r="C127" s="209"/>
      <c r="D127" s="52"/>
      <c r="E127" s="51"/>
      <c r="F127" s="52"/>
      <c r="G127" s="52"/>
      <c r="H127" s="52"/>
      <c r="I127" s="51"/>
      <c r="J127" s="52"/>
      <c r="K127" s="59"/>
      <c r="L127" s="59"/>
      <c r="M127" s="60"/>
      <c r="N127" s="59"/>
      <c r="O127" s="59"/>
      <c r="P127" s="61"/>
      <c r="Q127" s="59"/>
      <c r="R127" s="59"/>
      <c r="S127" s="59"/>
      <c r="T127" s="61"/>
      <c r="U127" s="59"/>
      <c r="V127" s="8"/>
    </row>
    <row r="128" spans="1:22" ht="15" customHeight="1">
      <c r="L128" s="55"/>
      <c r="M128" s="56"/>
      <c r="N128" s="56"/>
      <c r="O128" s="56"/>
      <c r="P128" s="62"/>
      <c r="Q128" s="63"/>
      <c r="R128" s="63"/>
      <c r="S128" s="63"/>
      <c r="T128" s="56"/>
      <c r="U128" s="63"/>
      <c r="V128" s="55"/>
    </row>
    <row r="129" spans="3:22" ht="15" customHeight="1">
      <c r="L129" s="64"/>
      <c r="N129" s="51"/>
      <c r="O129" s="51"/>
      <c r="P129" s="52"/>
      <c r="S129" s="50"/>
      <c r="T129" s="63"/>
      <c r="U129" s="8"/>
      <c r="V129" s="55"/>
    </row>
    <row r="130" spans="3:22" ht="15" customHeight="1"/>
    <row r="131" spans="3:22" ht="15" customHeight="1"/>
    <row r="132" spans="3:22" ht="15" customHeight="1"/>
    <row r="133" spans="3:22" ht="15" customHeight="1"/>
    <row r="134" spans="3:22" ht="15" customHeight="1">
      <c r="V134" s="52"/>
    </row>
    <row r="135" spans="3:22" ht="15" customHeight="1">
      <c r="V135" s="52"/>
    </row>
    <row r="136" spans="3:22" ht="15" customHeight="1">
      <c r="V136" s="52"/>
    </row>
    <row r="137" spans="3:22" ht="15" customHeight="1"/>
    <row r="138" spans="3:22" ht="12.75" customHeight="1">
      <c r="V138" s="52"/>
    </row>
    <row r="139" spans="3:22" s="52" customFormat="1" ht="14.25" customHeight="1">
      <c r="C139" s="209"/>
      <c r="K139" s="50"/>
      <c r="V139" s="8"/>
    </row>
  </sheetData>
  <sheetProtection formatCells="0" formatColumns="0" formatRows="0" insertColumns="0" insertRows="0" insertHyperlinks="0" deleteColumns="0" deleteRows="0" sort="0" autoFilter="0" pivotTables="0"/>
  <mergeCells count="65">
    <mergeCell ref="A61:A85"/>
    <mergeCell ref="M19:M30"/>
    <mergeCell ref="U4:U32"/>
    <mergeCell ref="L3:L107"/>
    <mergeCell ref="B28:J28"/>
    <mergeCell ref="B20:B27"/>
    <mergeCell ref="J20:J27"/>
    <mergeCell ref="M11:M18"/>
    <mergeCell ref="P1:T1"/>
    <mergeCell ref="A2:B2"/>
    <mergeCell ref="L2:M2"/>
    <mergeCell ref="J3:J19"/>
    <mergeCell ref="A3:A60"/>
    <mergeCell ref="M4:M10"/>
    <mergeCell ref="B3:B19"/>
    <mergeCell ref="U67:U103"/>
    <mergeCell ref="B61:B65"/>
    <mergeCell ref="J61:J65"/>
    <mergeCell ref="B42:B48"/>
    <mergeCell ref="B35:B41"/>
    <mergeCell ref="M39:M47"/>
    <mergeCell ref="U39:U60"/>
    <mergeCell ref="J66:J69"/>
    <mergeCell ref="B66:B69"/>
    <mergeCell ref="M31:M32"/>
    <mergeCell ref="M48:M54"/>
    <mergeCell ref="M55:M60"/>
    <mergeCell ref="M67:M82"/>
    <mergeCell ref="J97:J105"/>
    <mergeCell ref="M92:M103"/>
    <mergeCell ref="B86:B96"/>
    <mergeCell ref="J86:J96"/>
    <mergeCell ref="B70:B85"/>
    <mergeCell ref="J70:J85"/>
    <mergeCell ref="B103:B105"/>
    <mergeCell ref="C103:C105"/>
    <mergeCell ref="M83:M91"/>
    <mergeCell ref="B97:B102"/>
    <mergeCell ref="U61:U64"/>
    <mergeCell ref="B57:B60"/>
    <mergeCell ref="B29:B34"/>
    <mergeCell ref="B49:B56"/>
    <mergeCell ref="J29:J60"/>
    <mergeCell ref="U33:U36"/>
    <mergeCell ref="E103:E105"/>
    <mergeCell ref="F103:F105"/>
    <mergeCell ref="G103:G105"/>
    <mergeCell ref="H103:H105"/>
    <mergeCell ref="I103:I105"/>
    <mergeCell ref="A106:A108"/>
    <mergeCell ref="B106:B108"/>
    <mergeCell ref="J106:J108"/>
    <mergeCell ref="I107:I108"/>
    <mergeCell ref="U104:U107"/>
    <mergeCell ref="L108:L122"/>
    <mergeCell ref="M108:M117"/>
    <mergeCell ref="U108:U119"/>
    <mergeCell ref="B120:H121"/>
    <mergeCell ref="I120:I121"/>
    <mergeCell ref="B122:H123"/>
    <mergeCell ref="I122:I123"/>
    <mergeCell ref="M118:M119"/>
    <mergeCell ref="M120:M122"/>
    <mergeCell ref="U120:U122"/>
    <mergeCell ref="A86:A105"/>
  </mergeCells>
  <phoneticPr fontId="2"/>
  <dataValidations count="2">
    <dataValidation type="list" allowBlank="1" showInputMessage="1" showErrorMessage="1" sqref="N67:N121 O67:O122 N39:O63 C29:D108 N4:O35" xr:uid="{00000000-0002-0000-0000-000000000000}">
      <formula1>マスタ</formula1>
    </dataValidation>
    <dataValidation type="list" allowBlank="1" showInputMessage="1" showErrorMessage="1" sqref="N122" xr:uid="{00000000-0002-0000-0000-000001000000}">
      <formula1>",○"</formula1>
    </dataValidation>
  </dataValidations>
  <printOptions horizontalCentered="1" verticalCentered="1"/>
  <pageMargins left="0.31496062992125984" right="0.15748031496062992" top="0.35433070866141736" bottom="0.23622047244094491" header="0" footer="0"/>
  <pageSetup paperSize="9" scale="3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Ｈ30</vt:lpstr>
      <vt:lpstr>'Ｈ30'!Print_Area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jim13</dc:creator>
  <cp:lastModifiedBy>jim29</cp:lastModifiedBy>
  <cp:lastPrinted>2018-11-28T08:59:18Z</cp:lastPrinted>
  <dcterms:created xsi:type="dcterms:W3CDTF">2018-03-27T00:21:04Z</dcterms:created>
  <dcterms:modified xsi:type="dcterms:W3CDTF">2020-02-05T01:49:53Z</dcterms:modified>
</cp:coreProperties>
</file>