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EC3F0\kyoumu\専攻科\JABEE\R6_JABEE\02.HP掲載\"/>
    </mc:Choice>
  </mc:AlternateContent>
  <xr:revisionPtr revIDLastSave="0" documentId="13_ncr:1_{CD28FB7A-CEBA-4F94-8932-675ABFEB7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3" r:id="rId1"/>
  </sheets>
  <definedNames>
    <definedName name="_xlnm.Print_Area" localSheetId="0">'R7'!$A$1:$W$129</definedName>
    <definedName name="マスタ" localSheetId="0">#REF!</definedName>
    <definedName name="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3" l="1"/>
  <c r="V63" i="3"/>
  <c r="V114" i="3"/>
  <c r="V102" i="3"/>
  <c r="V99" i="3"/>
  <c r="V97" i="3"/>
  <c r="V58" i="3"/>
  <c r="V37" i="3"/>
  <c r="T115" i="3" l="1"/>
  <c r="T114" i="3"/>
  <c r="T113" i="3"/>
  <c r="T112" i="3"/>
  <c r="T111" i="3"/>
  <c r="T110" i="3"/>
  <c r="I112" i="3"/>
  <c r="T109" i="3"/>
  <c r="I111" i="3"/>
  <c r="K109" i="3"/>
  <c r="J120" i="3" s="1"/>
  <c r="T108" i="3"/>
  <c r="I110" i="3"/>
  <c r="T107" i="3"/>
  <c r="I109" i="3"/>
  <c r="T106" i="3"/>
  <c r="T105" i="3"/>
  <c r="T104" i="3"/>
  <c r="K106" i="3"/>
  <c r="I106" i="3"/>
  <c r="T103" i="3"/>
  <c r="I105" i="3"/>
  <c r="T102" i="3"/>
  <c r="I104" i="3"/>
  <c r="I103" i="3"/>
  <c r="I102" i="3"/>
  <c r="T99" i="3"/>
  <c r="I101" i="3"/>
  <c r="K101" i="3"/>
  <c r="T98" i="3"/>
  <c r="I100" i="3"/>
  <c r="T97" i="3"/>
  <c r="I99" i="3"/>
  <c r="T96" i="3"/>
  <c r="I98" i="3"/>
  <c r="T95" i="3"/>
  <c r="I97" i="3"/>
  <c r="T94" i="3"/>
  <c r="I96" i="3"/>
  <c r="T93" i="3"/>
  <c r="I95" i="3"/>
  <c r="T92" i="3"/>
  <c r="I94" i="3"/>
  <c r="T91" i="3"/>
  <c r="I93" i="3"/>
  <c r="T90" i="3"/>
  <c r="I92" i="3"/>
  <c r="T89" i="3"/>
  <c r="I91" i="3"/>
  <c r="T88" i="3"/>
  <c r="I90" i="3"/>
  <c r="T87" i="3"/>
  <c r="I89" i="3"/>
  <c r="T86" i="3"/>
  <c r="I88" i="3"/>
  <c r="T85" i="3"/>
  <c r="I87" i="3"/>
  <c r="T84" i="3"/>
  <c r="I86" i="3"/>
  <c r="K74" i="3"/>
  <c r="T83" i="3"/>
  <c r="I85" i="3"/>
  <c r="T82" i="3"/>
  <c r="I84" i="3"/>
  <c r="T81" i="3"/>
  <c r="I83" i="3"/>
  <c r="T80" i="3"/>
  <c r="I82" i="3"/>
  <c r="T79" i="3"/>
  <c r="I81" i="3"/>
  <c r="T78" i="3"/>
  <c r="I80" i="3"/>
  <c r="T77" i="3"/>
  <c r="I79" i="3"/>
  <c r="T76" i="3"/>
  <c r="I78" i="3"/>
  <c r="T75" i="3"/>
  <c r="I77" i="3"/>
  <c r="T74" i="3"/>
  <c r="I76" i="3"/>
  <c r="T73" i="3"/>
  <c r="I75" i="3"/>
  <c r="T72" i="3"/>
  <c r="I74" i="3"/>
  <c r="T71" i="3"/>
  <c r="I73" i="3"/>
  <c r="T70" i="3"/>
  <c r="I72" i="3"/>
  <c r="T69" i="3"/>
  <c r="I71" i="3"/>
  <c r="T68" i="3"/>
  <c r="I70" i="3"/>
  <c r="T67" i="3"/>
  <c r="K69" i="3"/>
  <c r="I69" i="3"/>
  <c r="T66" i="3"/>
  <c r="I68" i="3"/>
  <c r="T65" i="3"/>
  <c r="I67" i="3"/>
  <c r="T64" i="3"/>
  <c r="I66" i="3"/>
  <c r="T63" i="3"/>
  <c r="I65" i="3"/>
  <c r="K64" i="3"/>
  <c r="I64" i="3"/>
  <c r="I63" i="3"/>
  <c r="I62" i="3"/>
  <c r="I61" i="3"/>
  <c r="T58" i="3"/>
  <c r="I60" i="3"/>
  <c r="T57" i="3"/>
  <c r="V56" i="3"/>
  <c r="I59" i="3"/>
  <c r="T56" i="3"/>
  <c r="I58" i="3"/>
  <c r="I57" i="3"/>
  <c r="T55" i="3"/>
  <c r="I56" i="3"/>
  <c r="T54" i="3"/>
  <c r="I55" i="3"/>
  <c r="T53" i="3"/>
  <c r="I54" i="3"/>
  <c r="T52" i="3"/>
  <c r="I53" i="3"/>
  <c r="T51" i="3"/>
  <c r="I52" i="3"/>
  <c r="T50" i="3"/>
  <c r="I51" i="3"/>
  <c r="T49" i="3"/>
  <c r="I50" i="3"/>
  <c r="T48" i="3"/>
  <c r="I49" i="3"/>
  <c r="T47" i="3"/>
  <c r="T46" i="3"/>
  <c r="T45" i="3"/>
  <c r="I45" i="3"/>
  <c r="T44" i="3"/>
  <c r="I44" i="3"/>
  <c r="T43" i="3"/>
  <c r="I43" i="3"/>
  <c r="T42" i="3"/>
  <c r="I42" i="3"/>
  <c r="T41" i="3"/>
  <c r="I41" i="3"/>
  <c r="T40" i="3"/>
  <c r="I40" i="3"/>
  <c r="T39" i="3"/>
  <c r="I39" i="3"/>
  <c r="T38" i="3"/>
  <c r="I38" i="3"/>
  <c r="T37" i="3"/>
  <c r="I37" i="3"/>
  <c r="I36" i="3"/>
  <c r="I35" i="3"/>
  <c r="I34" i="3"/>
  <c r="I33" i="3"/>
  <c r="T32" i="3"/>
  <c r="V32" i="3"/>
  <c r="I32" i="3"/>
  <c r="T31" i="3"/>
  <c r="I31" i="3"/>
  <c r="T30" i="3"/>
  <c r="I30" i="3"/>
  <c r="T29" i="3"/>
  <c r="I29" i="3"/>
  <c r="T28" i="3"/>
  <c r="I28" i="3"/>
  <c r="T27" i="3"/>
  <c r="I27" i="3"/>
  <c r="T26" i="3"/>
  <c r="I26" i="3"/>
  <c r="T25" i="3"/>
  <c r="T24" i="3"/>
  <c r="I24" i="3"/>
  <c r="T23" i="3"/>
  <c r="I23" i="3"/>
  <c r="T22" i="3"/>
  <c r="I22" i="3"/>
  <c r="K18" i="3"/>
  <c r="T21" i="3"/>
  <c r="I21" i="3"/>
  <c r="T20" i="3"/>
  <c r="I20" i="3"/>
  <c r="T19" i="3"/>
  <c r="I19" i="3"/>
  <c r="T18" i="3"/>
  <c r="I18" i="3"/>
  <c r="T17" i="3"/>
  <c r="I17" i="3"/>
  <c r="T16" i="3"/>
  <c r="I16" i="3"/>
  <c r="T15" i="3"/>
  <c r="I15" i="3"/>
  <c r="T14" i="3"/>
  <c r="I14" i="3"/>
  <c r="T13" i="3"/>
  <c r="I13" i="3"/>
  <c r="T12" i="3"/>
  <c r="I12" i="3"/>
  <c r="T11" i="3"/>
  <c r="I11" i="3"/>
  <c r="T10" i="3"/>
  <c r="I10" i="3"/>
  <c r="T9" i="3"/>
  <c r="I9" i="3"/>
  <c r="T8" i="3"/>
  <c r="I8" i="3"/>
  <c r="T7" i="3"/>
  <c r="I7" i="3"/>
  <c r="T6" i="3"/>
  <c r="I6" i="3"/>
  <c r="T5" i="3"/>
  <c r="V4" i="3"/>
  <c r="I5" i="3"/>
  <c r="T4" i="3"/>
  <c r="I4" i="3"/>
  <c r="I3" i="3"/>
  <c r="J124" i="3"/>
  <c r="J122" i="3" l="1"/>
  <c r="V30" i="3"/>
  <c r="K90" i="3"/>
  <c r="J119" i="3" s="1"/>
  <c r="K3" i="3"/>
  <c r="J118" i="3"/>
  <c r="J117" i="3" l="1"/>
  <c r="J121" i="3"/>
  <c r="J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D66" authorId="0" shapeId="0" xr:uid="{455E319A-114E-4EBB-84A7-C531DE59C495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<sst xmlns="http://schemas.openxmlformats.org/spreadsheetml/2006/main" count="495" uniqueCount="311">
  <si>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</si>
  <si>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</si>
  <si>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</si>
  <si>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</si>
  <si>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</si>
  <si>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</si>
  <si>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</si>
  <si>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</si>
  <si>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</si>
  <si>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</si>
  <si>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</si>
  <si>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</si>
  <si>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</si>
  <si>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</si>
  <si>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</si>
  <si>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</si>
  <si>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</si>
  <si>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</si>
  <si>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</si>
  <si>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</si>
  <si>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</si>
  <si>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</si>
  <si>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</si>
  <si>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</si>
  <si>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</si>
  <si>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</si>
  <si>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</si>
  <si>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</si>
  <si>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</si>
  <si>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</si>
  <si>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</si>
  <si>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</si>
  <si>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</si>
  <si>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</si>
  <si>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</si>
  <si>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</si>
  <si>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</si>
  <si>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</si>
  <si>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</si>
  <si>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</si>
  <si>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</si>
  <si>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</si>
  <si>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</si>
  <si>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</si>
  <si>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</si>
  <si>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</si>
  <si>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</si>
  <si>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</si>
  <si>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</si>
  <si>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</si>
  <si>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</si>
  <si>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</si>
  <si>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</si>
  <si>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</si>
  <si>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</si>
  <si>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</si>
  <si>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</si>
  <si>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</si>
  <si>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</si>
  <si>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</si>
  <si>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</si>
  <si>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</si>
  <si>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</si>
  <si>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</si>
  <si>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</si>
  <si>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</si>
  <si>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</si>
  <si>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</si>
  <si>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</si>
  <si>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</si>
  <si>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</si>
  <si>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</si>
  <si>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</si>
  <si>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</si>
  <si>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</si>
  <si>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</si>
  <si>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</si>
  <si>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</si>
  <si>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</si>
  <si>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</si>
  <si>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</si>
  <si>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</si>
  <si>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</si>
  <si>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</si>
  <si>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</si>
  <si>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</si>
  <si>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</si>
  <si>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</si>
  <si>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</si>
  <si>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</si>
  <si>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</si>
  <si>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</si>
  <si>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</si>
  <si>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</si>
  <si>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</si>
  <si>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</si>
  <si>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</si>
  <si>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</si>
  <si>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</si>
  <si>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</si>
  <si>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</si>
  <si>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</si>
  <si>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</si>
  <si>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</si>
  <si>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</si>
  <si>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</si>
  <si>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</si>
  <si>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</si>
  <si>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</si>
  <si>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</si>
  <si>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</si>
  <si>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</si>
  <si>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</si>
  <si>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</si>
  <si>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</si>
  <si>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</si>
  <si>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</si>
  <si>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</si>
  <si>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</si>
  <si>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</si>
  <si>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</si>
  <si>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</si>
  <si>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</si>
  <si>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</si>
  <si>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</si>
  <si>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</si>
  <si>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</si>
  <si>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</si>
  <si>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</si>
  <si>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</si>
  <si>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</si>
  <si>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</si>
  <si>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</si>
  <si>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</si>
  <si>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</si>
  <si>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</si>
  <si>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</si>
  <si>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</si>
  <si>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</si>
  <si>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</si>
  <si>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</si>
  <si>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</si>
  <si>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</si>
  <si>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</si>
  <si>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</si>
  <si>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</si>
  <si>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</si>
  <si>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</si>
  <si>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</si>
  <si>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</si>
  <si>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</si>
  <si>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</si>
  <si>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</si>
  <si>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</si>
  <si>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</si>
  <si>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</si>
  <si>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</si>
  <si>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</si>
  <si>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</si>
  <si>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</si>
  <si>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</si>
  <si>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</si>
  <si>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</si>
  <si>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</si>
  <si>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</si>
  <si>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</si>
  <si>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</si>
  <si>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</si>
  <si>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</si>
  <si>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</si>
  <si>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</si>
  <si>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</si>
  <si>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</si>
  <si>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</si>
  <si>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</si>
  <si>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</si>
  <si>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</si>
  <si>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</si>
  <si>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</si>
  <si>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</si>
  <si>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</si>
  <si>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</si>
  <si>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</si>
  <si>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</si>
  <si>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</si>
  <si>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</si>
  <si>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</si>
  <si>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</si>
  <si>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</si>
  <si>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</si>
  <si>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</si>
  <si>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</si>
  <si>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</si>
  <si>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</si>
  <si>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</si>
  <si>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</si>
  <si>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</si>
  <si>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</si>
  <si>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</si>
  <si>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</si>
  <si>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</si>
  <si>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</si>
  <si>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</si>
  <si>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</si>
  <si>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</si>
  <si>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</si>
  <si>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</si>
  <si>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</si>
  <si>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</si>
  <si>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</si>
  <si>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</si>
  <si>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</si>
  <si>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</si>
  <si>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</si>
  <si>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</si>
  <si>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</si>
  <si>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</si>
  <si>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</si>
  <si>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</si>
  <si>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</si>
  <si>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</si>
  <si>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</si>
  <si>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</si>
  <si>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</si>
  <si>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</si>
  <si>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</si>
  <si>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</si>
  <si>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</si>
  <si>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</si>
  <si>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</si>
  <si>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</si>
  <si>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</si>
  <si>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</si>
  <si>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</si>
  <si>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</si>
  <si>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</si>
  <si>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</si>
  <si>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</si>
  <si>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</si>
  <si>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</si>
  <si>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</si>
  <si>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</si>
  <si>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</si>
  <si>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</si>
  <si>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</si>
  <si>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</si>
  <si>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</si>
  <si>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</si>
  <si>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</si>
  <si>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</si>
  <si>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</si>
  <si>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</si>
  <si>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</si>
  <si>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</si>
  <si>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</si>
  <si>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</si>
  <si>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</si>
  <si>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</si>
  <si>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</si>
  <si>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</si>
  <si>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</si>
  <si>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</si>
  <si>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</si>
  <si>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</si>
  <si>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</si>
  <si>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</si>
  <si>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</si>
  <si>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</si>
  <si>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</si>
  <si>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</si>
  <si>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</si>
  <si>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</si>
  <si>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</si>
  <si>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</si>
  <si>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</si>
  <si>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</si>
  <si>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</si>
  <si>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</si>
  <si>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</si>
  <si>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</si>
  <si>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</si>
  <si>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</si>
  <si>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</si>
  <si>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</si>
  <si>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</si>
  <si>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</si>
  <si>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</si>
  <si>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</si>
  <si>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</si>
  <si>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</si>
  <si>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</si>
  <si>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</si>
  <si>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>　　Engineering　Mathematics</t>
    <phoneticPr fontId="2"/>
  </si>
  <si>
    <t>　　フィードバック制御概論</t>
    <rPh sb="9" eb="13">
      <t>セイギョガイロン</t>
    </rPh>
    <phoneticPr fontId="2"/>
  </si>
  <si>
    <t>　ＣＡＤ応用</t>
  </si>
  <si>
    <t>○</t>
  </si>
  <si>
    <t>　地盤工学</t>
  </si>
  <si>
    <t>CA4</t>
  </si>
  <si>
    <t>　　土質力学</t>
  </si>
  <si>
    <t>※情報システムと技術者倫理</t>
    <rPh sb="1" eb="3">
      <t>ジョウホウ</t>
    </rPh>
    <rPh sb="8" eb="11">
      <t>ギジュツシャ</t>
    </rPh>
    <rPh sb="11" eb="13">
      <t>リンリ</t>
    </rPh>
    <phoneticPr fontId="2"/>
  </si>
  <si>
    <t>　　維持管理工学</t>
    <phoneticPr fontId="2"/>
  </si>
  <si>
    <t>※建築計画Ⅱ</t>
    <rPh sb="1" eb="3">
      <t>ケンチク</t>
    </rPh>
    <rPh sb="3" eb="5">
      <t>ケイカク</t>
    </rPh>
    <phoneticPr fontId="2"/>
  </si>
  <si>
    <t>※工学実験Ⅱ</t>
    <phoneticPr fontId="2"/>
  </si>
  <si>
    <t>(d-4)　実務能力◎
(b)　技術者倫理</t>
    <phoneticPr fontId="2"/>
  </si>
  <si>
    <t>　　バイオメカニクス</t>
    <phoneticPr fontId="2"/>
  </si>
  <si>
    <t>　　応用通信工学特論</t>
    <rPh sb="2" eb="4">
      <t>オウヨウ</t>
    </rPh>
    <rPh sb="4" eb="10">
      <t>ツウシンコウガクトクロン</t>
    </rPh>
    <phoneticPr fontId="2"/>
  </si>
  <si>
    <t>　　深層学習</t>
    <rPh sb="2" eb="6">
      <t>シンソウガクシュウ</t>
    </rPh>
    <phoneticPr fontId="2"/>
  </si>
  <si>
    <t xml:space="preserve"> [　　氏名　　］  </t>
    <phoneticPr fontId="2"/>
  </si>
  <si>
    <t>※ネットワークアーキテクチャ</t>
    <phoneticPr fontId="10"/>
  </si>
  <si>
    <t>※ディジタル信号処理</t>
    <phoneticPr fontId="2"/>
  </si>
  <si>
    <t>プログラム修了要件確認表（令和7年度専攻科入学生用）</t>
    <rPh sb="5" eb="7">
      <t>シュウリョウ</t>
    </rPh>
    <rPh sb="7" eb="9">
      <t>ヨウケン</t>
    </rPh>
    <rPh sb="9" eb="11">
      <t>カクニン</t>
    </rPh>
    <rPh sb="11" eb="12">
      <t>ヒョウ</t>
    </rPh>
    <rPh sb="13" eb="15">
      <t>レイワ</t>
    </rPh>
    <rPh sb="16" eb="18">
      <t>ネンド</t>
    </rPh>
    <rPh sb="21" eb="24">
      <t>ニュウガクセイ</t>
    </rPh>
    <rPh sb="24" eb="25">
      <t>ネンセイヨウ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</si>
</sst>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Osaka"/>
      <family val="3"/>
      <charset val="128"/>
    </font>
    <font>
      <b/>
      <u/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0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/>
    <xf numFmtId="0" fontId="9" fillId="0" borderId="34" xfId="0" applyFont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15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5" fillId="0" borderId="0" xfId="0" applyFont="1" applyFill="1" applyBorder="1"/>
    <xf numFmtId="0" fontId="9" fillId="0" borderId="0" xfId="0" applyFont="1" applyBorder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25" xfId="0" applyFont="1" applyBorder="1" applyAlignment="1">
      <alignment vertical="center" shrinkToFit="1"/>
    </xf>
    <xf numFmtId="0" fontId="15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shrinkToFit="1"/>
    </xf>
    <xf numFmtId="0" fontId="9" fillId="0" borderId="72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" fillId="0" borderId="85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6" xfId="0" applyFont="1" applyFill="1" applyBorder="1" applyAlignment="1">
      <alignment horizontal="center"/>
    </xf>
    <xf numFmtId="0" fontId="9" fillId="0" borderId="87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13" fillId="0" borderId="8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 shrinkToFit="1"/>
    </xf>
    <xf numFmtId="0" fontId="7" fillId="0" borderId="0" xfId="0" applyFont="1" applyBorder="1"/>
    <xf numFmtId="0" fontId="9" fillId="0" borderId="2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2" xfId="0" applyFont="1" applyBorder="1"/>
    <xf numFmtId="0" fontId="8" fillId="0" borderId="28" xfId="0" applyFont="1" applyFill="1" applyBorder="1" applyAlignment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center" shrinkToFi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>
      <alignment horizontal="left" vertical="center" shrinkToFit="1"/>
    </xf>
    <xf numFmtId="0" fontId="11" fillId="0" borderId="37" xfId="0" applyFont="1" applyBorder="1" applyAlignment="1">
      <alignment vertical="center" shrinkToFit="1"/>
    </xf>
    <xf numFmtId="0" fontId="24" fillId="0" borderId="33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 shrinkToFit="1"/>
    </xf>
    <xf numFmtId="0" fontId="11" fillId="0" borderId="32" xfId="0" applyFont="1" applyFill="1" applyBorder="1" applyAlignment="1">
      <alignment horizontal="left" vertical="center" shrinkToFit="1"/>
    </xf>
    <xf numFmtId="0" fontId="11" fillId="3" borderId="32" xfId="0" applyFont="1" applyFill="1" applyBorder="1" applyAlignment="1">
      <alignment horizontal="left" vertical="center" shrinkToFi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/>
    </xf>
    <xf numFmtId="0" fontId="11" fillId="5" borderId="32" xfId="0" applyFont="1" applyFill="1" applyBorder="1" applyAlignment="1">
      <alignment horizontal="left" vertical="center" shrinkToFit="1"/>
    </xf>
    <xf numFmtId="0" fontId="11" fillId="6" borderId="32" xfId="0" applyFont="1" applyFill="1" applyBorder="1" applyAlignment="1">
      <alignment horizontal="left" vertical="center" shrinkToFit="1"/>
    </xf>
    <xf numFmtId="0" fontId="22" fillId="4" borderId="32" xfId="0" applyFont="1" applyFill="1" applyBorder="1" applyAlignment="1">
      <alignment horizontal="left" vertical="center" shrinkToFit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22" fillId="4" borderId="55" xfId="0" applyFont="1" applyFill="1" applyBorder="1" applyAlignment="1">
      <alignment horizontal="left" vertical="center" shrinkToFit="1"/>
    </xf>
    <xf numFmtId="0" fontId="11" fillId="0" borderId="56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22" fillId="4" borderId="54" xfId="0" applyFont="1" applyFill="1" applyBorder="1" applyAlignment="1">
      <alignment horizontal="left" vertical="center" shrinkToFit="1"/>
    </xf>
    <xf numFmtId="0" fontId="11" fillId="0" borderId="53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shrinkToFit="1"/>
    </xf>
    <xf numFmtId="0" fontId="25" fillId="0" borderId="1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22" fillId="4" borderId="60" xfId="0" applyFont="1" applyFill="1" applyBorder="1" applyAlignment="1">
      <alignment horizontal="left" vertical="center" shrinkToFit="1"/>
    </xf>
    <xf numFmtId="0" fontId="11" fillId="2" borderId="44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6" borderId="38" xfId="0" applyFont="1" applyFill="1" applyBorder="1" applyAlignment="1">
      <alignment horizontal="left" vertical="center" shrinkToFit="1"/>
    </xf>
    <xf numFmtId="0" fontId="11" fillId="3" borderId="47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22" fillId="4" borderId="52" xfId="0" applyFont="1" applyFill="1" applyBorder="1" applyAlignment="1">
      <alignment horizontal="left" vertical="center" shrinkToFit="1"/>
    </xf>
    <xf numFmtId="0" fontId="11" fillId="3" borderId="60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63" xfId="0" applyFont="1" applyBorder="1" applyAlignment="1" applyProtection="1">
      <alignment horizontal="center" vertical="center"/>
      <protection locked="0"/>
    </xf>
    <xf numFmtId="0" fontId="22" fillId="4" borderId="64" xfId="0" applyFont="1" applyFill="1" applyBorder="1" applyAlignment="1">
      <alignment horizontal="left" vertical="center" shrinkToFit="1"/>
    </xf>
    <xf numFmtId="0" fontId="11" fillId="2" borderId="6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22" fillId="0" borderId="38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center" vertical="center"/>
    </xf>
    <xf numFmtId="0" fontId="11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>
      <alignment horizontal="left" vertical="center" shrinkToFit="1"/>
    </xf>
    <xf numFmtId="0" fontId="11" fillId="0" borderId="0" xfId="0" applyFont="1" applyBorder="1"/>
    <xf numFmtId="0" fontId="11" fillId="0" borderId="4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5" borderId="47" xfId="0" applyFont="1" applyFill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5" borderId="38" xfId="0" applyFont="1" applyFill="1" applyBorder="1" applyAlignment="1">
      <alignment horizontal="left" vertical="center" shrinkToFit="1"/>
    </xf>
    <xf numFmtId="0" fontId="22" fillId="4" borderId="1" xfId="0" applyFont="1" applyFill="1" applyBorder="1" applyAlignment="1">
      <alignment vertical="center" shrinkToFit="1"/>
    </xf>
    <xf numFmtId="0" fontId="11" fillId="2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left" vertical="center" shrinkToFit="1"/>
    </xf>
    <xf numFmtId="0" fontId="11" fillId="5" borderId="45" xfId="0" applyFont="1" applyFill="1" applyBorder="1" applyAlignment="1">
      <alignment horizontal="left" vertical="center" shrinkToFit="1"/>
    </xf>
    <xf numFmtId="0" fontId="27" fillId="0" borderId="30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shrinkToFit="1"/>
    </xf>
    <xf numFmtId="0" fontId="11" fillId="3" borderId="64" xfId="0" applyFont="1" applyFill="1" applyBorder="1" applyAlignment="1">
      <alignment horizontal="left" vertical="center" shrinkToFit="1"/>
    </xf>
    <xf numFmtId="0" fontId="11" fillId="6" borderId="65" xfId="0" applyFont="1" applyFill="1" applyBorder="1" applyAlignment="1">
      <alignment horizontal="left" vertical="center" shrinkToFit="1"/>
    </xf>
    <xf numFmtId="0" fontId="11" fillId="0" borderId="84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horizontal="lef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7" borderId="51" xfId="0" applyFont="1" applyFill="1" applyBorder="1" applyAlignment="1" applyProtection="1">
      <alignment horizontal="center" vertical="center"/>
      <protection locked="0"/>
    </xf>
    <xf numFmtId="0" fontId="11" fillId="5" borderId="52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left" vertical="center"/>
    </xf>
    <xf numFmtId="0" fontId="12" fillId="0" borderId="0" xfId="0" applyFont="1" applyBorder="1"/>
    <xf numFmtId="0" fontId="22" fillId="4" borderId="65" xfId="0" applyFont="1" applyFill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7" borderId="3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 shrinkToFit="1"/>
    </xf>
    <xf numFmtId="0" fontId="11" fillId="0" borderId="5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left" vertical="center" shrinkToFit="1"/>
    </xf>
    <xf numFmtId="0" fontId="11" fillId="6" borderId="64" xfId="0" applyFont="1" applyFill="1" applyBorder="1" applyAlignment="1">
      <alignment horizontal="left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25" fillId="0" borderId="29" xfId="0" applyFont="1" applyBorder="1" applyAlignment="1">
      <alignment horizontal="center" vertical="center" shrinkToFit="1"/>
    </xf>
    <xf numFmtId="0" fontId="11" fillId="6" borderId="45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6" borderId="52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5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left" vertical="center" shrinkToFit="1"/>
    </xf>
    <xf numFmtId="0" fontId="24" fillId="0" borderId="84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vertical="center" shrinkToFit="1"/>
    </xf>
    <xf numFmtId="0" fontId="11" fillId="7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5" borderId="73" xfId="0" applyFont="1" applyFill="1" applyBorder="1" applyAlignment="1">
      <alignment horizontal="left" vertical="center" shrinkToFit="1"/>
    </xf>
    <xf numFmtId="0" fontId="11" fillId="0" borderId="7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0" xfId="0" applyFont="1" applyFill="1" applyBorder="1"/>
    <xf numFmtId="0" fontId="22" fillId="4" borderId="38" xfId="0" applyFont="1" applyFill="1" applyBorder="1" applyAlignment="1">
      <alignment vertical="center" shrinkToFit="1"/>
    </xf>
    <xf numFmtId="0" fontId="11" fillId="0" borderId="68" xfId="0" applyFont="1" applyBorder="1" applyAlignment="1">
      <alignment vertical="center"/>
    </xf>
    <xf numFmtId="0" fontId="22" fillId="4" borderId="47" xfId="0" applyFont="1" applyFill="1" applyBorder="1" applyAlignment="1">
      <alignment vertical="center" shrinkToFit="1"/>
    </xf>
    <xf numFmtId="0" fontId="0" fillId="0" borderId="0" xfId="0" applyFont="1" applyBorder="1"/>
    <xf numFmtId="0" fontId="22" fillId="4" borderId="45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 wrapText="1"/>
      <protection locked="0"/>
    </xf>
    <xf numFmtId="0" fontId="22" fillId="4" borderId="76" xfId="0" applyFont="1" applyFill="1" applyBorder="1" applyAlignment="1">
      <alignment vertical="center" shrinkToFit="1"/>
    </xf>
    <xf numFmtId="0" fontId="22" fillId="4" borderId="77" xfId="0" applyFont="1" applyFill="1" applyBorder="1" applyAlignment="1">
      <alignment vertical="center" shrinkToFit="1"/>
    </xf>
    <xf numFmtId="0" fontId="22" fillId="4" borderId="78" xfId="0" applyFont="1" applyFill="1" applyBorder="1" applyAlignment="1">
      <alignment vertical="center" shrinkToFit="1"/>
    </xf>
    <xf numFmtId="0" fontId="3" fillId="0" borderId="5" xfId="0" applyFont="1" applyBorder="1" applyAlignment="1" applyProtection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43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0" fillId="0" borderId="45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0" fontId="12" fillId="0" borderId="7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3" fillId="0" borderId="8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1" fillId="2" borderId="79" xfId="0" applyFont="1" applyFill="1" applyBorder="1" applyAlignment="1" applyProtection="1">
      <alignment horizontal="center" vertical="center"/>
    </xf>
    <xf numFmtId="0" fontId="21" fillId="2" borderId="5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33A2-8C94-465C-8688-B780249BC098}">
  <sheetPr>
    <pageSetUpPr fitToPage="1"/>
  </sheetPr>
  <dimension ref="A1:Y143"/>
  <sheetViews>
    <sheetView tabSelected="1" view="pageBreakPreview" zoomScale="70" zoomScaleNormal="70" zoomScaleSheetLayoutView="70" workbookViewId="0">
      <selection activeCell="D37" sqref="D37"/>
    </sheetView>
  </sheetViews>
  <sheetFormatPr defaultColWidth="11" defaultRowHeight="14.25"/>
  <cols>
    <col min="1" max="1" width="1.125" style="43" customWidth="1"/>
    <col min="2" max="2" width="5" style="38" customWidth="1"/>
    <col min="3" max="3" width="17.625" style="39" customWidth="1"/>
    <col min="4" max="4" width="5.625" style="38" customWidth="1"/>
    <col min="5" max="5" width="3.125" style="38" customWidth="1"/>
    <col min="6" max="6" width="24.625" style="40" customWidth="1"/>
    <col min="7" max="8" width="5.625" style="38" customWidth="1"/>
    <col min="9" max="9" width="6.625" style="38" customWidth="1"/>
    <col min="10" max="10" width="17.5" style="40" customWidth="1"/>
    <col min="11" max="11" width="5" style="38" customWidth="1"/>
    <col min="12" max="12" width="2.375" style="39" customWidth="1"/>
    <col min="13" max="13" width="5" style="38" customWidth="1"/>
    <col min="14" max="14" width="17.5" style="39" customWidth="1"/>
    <col min="15" max="15" width="5.625" style="39" customWidth="1"/>
    <col min="16" max="16" width="3.125" style="39" customWidth="1"/>
    <col min="17" max="17" width="24.875" style="40" customWidth="1"/>
    <col min="18" max="20" width="5.625" style="38" customWidth="1"/>
    <col min="21" max="21" width="17.5" style="39" customWidth="1"/>
    <col min="22" max="22" width="5.625" style="38" customWidth="1"/>
    <col min="23" max="23" width="1.125" style="43" customWidth="1"/>
    <col min="24" max="16384" width="11" style="1"/>
  </cols>
  <sheetData>
    <row r="1" spans="1:23" ht="59.25" customHeight="1" thickBot="1">
      <c r="A1" s="66"/>
      <c r="B1" s="67" t="s">
        <v>310</v>
      </c>
      <c r="C1" s="68"/>
      <c r="D1" s="69"/>
      <c r="E1" s="69"/>
      <c r="F1" s="69"/>
      <c r="G1" s="69"/>
      <c r="H1" s="69"/>
      <c r="I1" s="69"/>
      <c r="J1" s="69"/>
      <c r="K1" s="69"/>
      <c r="L1" s="70"/>
      <c r="M1" s="71"/>
      <c r="N1" s="72"/>
      <c r="O1" s="71"/>
      <c r="P1" s="71"/>
      <c r="Q1" s="260" t="s">
        <v>307</v>
      </c>
      <c r="R1" s="260"/>
      <c r="S1" s="260"/>
      <c r="T1" s="260"/>
      <c r="U1" s="260"/>
      <c r="V1" s="73"/>
      <c r="W1" s="74"/>
    </row>
    <row r="2" spans="1:23" ht="24" customHeight="1">
      <c r="A2" s="2"/>
      <c r="B2" s="261" t="s">
        <v>0</v>
      </c>
      <c r="C2" s="262"/>
      <c r="D2" s="3" t="s">
        <v>1</v>
      </c>
      <c r="E2" s="4"/>
      <c r="F2" s="5" t="s">
        <v>2</v>
      </c>
      <c r="G2" s="6" t="s">
        <v>3</v>
      </c>
      <c r="H2" s="6" t="s">
        <v>4</v>
      </c>
      <c r="I2" s="7" t="s">
        <v>5</v>
      </c>
      <c r="J2" s="8" t="s">
        <v>6</v>
      </c>
      <c r="K2" s="9" t="s">
        <v>7</v>
      </c>
      <c r="L2" s="10"/>
      <c r="M2" s="261" t="s">
        <v>0</v>
      </c>
      <c r="N2" s="262"/>
      <c r="O2" s="3" t="s">
        <v>1</v>
      </c>
      <c r="P2" s="3"/>
      <c r="Q2" s="11" t="s">
        <v>2</v>
      </c>
      <c r="R2" s="6" t="s">
        <v>3</v>
      </c>
      <c r="S2" s="6" t="s">
        <v>4</v>
      </c>
      <c r="T2" s="7" t="s">
        <v>5</v>
      </c>
      <c r="U2" s="8" t="s">
        <v>8</v>
      </c>
      <c r="V2" s="9" t="s">
        <v>7</v>
      </c>
      <c r="W2" s="93"/>
    </row>
    <row r="3" spans="1:23" ht="18" customHeight="1">
      <c r="A3" s="12"/>
      <c r="B3" s="280" t="s">
        <v>9</v>
      </c>
      <c r="C3" s="263" t="s">
        <v>10</v>
      </c>
      <c r="D3" s="60"/>
      <c r="E3" s="99"/>
      <c r="F3" s="100" t="s">
        <v>11</v>
      </c>
      <c r="G3" s="101">
        <v>4</v>
      </c>
      <c r="H3" s="101">
        <v>1</v>
      </c>
      <c r="I3" s="102">
        <f>H3*30*50/60</f>
        <v>25</v>
      </c>
      <c r="J3" s="103"/>
      <c r="K3" s="271" t="str">
        <f>IF(COUNTIF(D3:D17,"○")&gt;=4,"OK","NG")</f>
        <v>NG</v>
      </c>
      <c r="L3" s="104"/>
      <c r="M3" s="266" t="s">
        <v>12</v>
      </c>
      <c r="N3" s="105" t="s">
        <v>13</v>
      </c>
      <c r="O3" s="106"/>
      <c r="P3" s="106"/>
      <c r="Q3" s="106"/>
      <c r="R3" s="107"/>
      <c r="S3" s="107"/>
      <c r="T3" s="107"/>
      <c r="U3" s="44"/>
      <c r="V3" s="45"/>
      <c r="W3" s="13"/>
    </row>
    <row r="4" spans="1:23" ht="18" customHeight="1">
      <c r="A4" s="14"/>
      <c r="B4" s="281"/>
      <c r="C4" s="264"/>
      <c r="D4" s="61"/>
      <c r="E4" s="108"/>
      <c r="F4" s="63" t="s">
        <v>14</v>
      </c>
      <c r="G4" s="109">
        <v>4</v>
      </c>
      <c r="H4" s="109">
        <v>1</v>
      </c>
      <c r="I4" s="110">
        <f>H4*30*50/60</f>
        <v>25</v>
      </c>
      <c r="J4" s="111" t="s">
        <v>15</v>
      </c>
      <c r="K4" s="272"/>
      <c r="L4" s="104"/>
      <c r="M4" s="267"/>
      <c r="N4" s="274" t="s">
        <v>16</v>
      </c>
      <c r="O4" s="112"/>
      <c r="P4" s="113"/>
      <c r="Q4" s="114" t="s">
        <v>17</v>
      </c>
      <c r="R4" s="101" t="s">
        <v>18</v>
      </c>
      <c r="S4" s="101">
        <v>2</v>
      </c>
      <c r="T4" s="102">
        <f>S4*30*50/60</f>
        <v>50</v>
      </c>
      <c r="U4" s="17"/>
      <c r="V4" s="283" t="str">
        <f>IF(AND(COUNTIF(O4:O9,"○")&gt;=1,COUNTIF(O10:O17,"○")&gt;=1,COUNTIF(O18:O27,"○")&gt;=1,COUNTIF(O28:O29,"○")&gt;=1,COUNTIF(O4:O29,"○")&gt;=10,COUNTIFS(P4:P29,"＃",O4:O29,"○")&gt;=2),"OK","NG")</f>
        <v>NG</v>
      </c>
      <c r="W4" s="15"/>
    </row>
    <row r="5" spans="1:23" ht="18" customHeight="1">
      <c r="A5" s="14"/>
      <c r="B5" s="281"/>
      <c r="C5" s="264"/>
      <c r="D5" s="61"/>
      <c r="E5" s="108"/>
      <c r="F5" s="115" t="s">
        <v>19</v>
      </c>
      <c r="G5" s="116" t="s">
        <v>20</v>
      </c>
      <c r="H5" s="109">
        <v>1</v>
      </c>
      <c r="I5" s="110">
        <f t="shared" ref="I5:I13" si="0">H5*30*50/60</f>
        <v>25</v>
      </c>
      <c r="J5" s="111"/>
      <c r="K5" s="272"/>
      <c r="L5" s="104"/>
      <c r="M5" s="267"/>
      <c r="N5" s="275"/>
      <c r="O5" s="108"/>
      <c r="P5" s="61"/>
      <c r="Q5" s="117" t="s">
        <v>21</v>
      </c>
      <c r="R5" s="109" t="s">
        <v>22</v>
      </c>
      <c r="S5" s="109">
        <v>1</v>
      </c>
      <c r="T5" s="110">
        <f>S5*30*50/60</f>
        <v>25</v>
      </c>
      <c r="U5" s="46" t="s">
        <v>23</v>
      </c>
      <c r="V5" s="291"/>
      <c r="W5" s="15"/>
    </row>
    <row r="6" spans="1:23" ht="18" customHeight="1">
      <c r="A6" s="14"/>
      <c r="B6" s="281"/>
      <c r="C6" s="264"/>
      <c r="D6" s="61"/>
      <c r="E6" s="108"/>
      <c r="F6" s="118" t="s">
        <v>24</v>
      </c>
      <c r="G6" s="116" t="s">
        <v>284</v>
      </c>
      <c r="H6" s="109">
        <v>1</v>
      </c>
      <c r="I6" s="110">
        <f t="shared" si="0"/>
        <v>25</v>
      </c>
      <c r="J6" s="111"/>
      <c r="K6" s="272"/>
      <c r="L6" s="104"/>
      <c r="M6" s="267"/>
      <c r="N6" s="275"/>
      <c r="O6" s="108"/>
      <c r="P6" s="61"/>
      <c r="Q6" s="89" t="s">
        <v>25</v>
      </c>
      <c r="R6" s="109"/>
      <c r="S6" s="109">
        <v>2</v>
      </c>
      <c r="T6" s="110">
        <f>S6*15</f>
        <v>30</v>
      </c>
      <c r="U6" s="47" t="s">
        <v>26</v>
      </c>
      <c r="V6" s="291"/>
      <c r="W6" s="15"/>
    </row>
    <row r="7" spans="1:23" ht="18" customHeight="1">
      <c r="A7" s="14"/>
      <c r="B7" s="281"/>
      <c r="C7" s="264"/>
      <c r="D7" s="61"/>
      <c r="E7" s="108"/>
      <c r="F7" s="63" t="s">
        <v>29</v>
      </c>
      <c r="G7" s="109">
        <v>4</v>
      </c>
      <c r="H7" s="109">
        <v>3</v>
      </c>
      <c r="I7" s="110">
        <f t="shared" si="0"/>
        <v>75</v>
      </c>
      <c r="J7" s="111"/>
      <c r="K7" s="272"/>
      <c r="L7" s="104"/>
      <c r="M7" s="267"/>
      <c r="N7" s="275"/>
      <c r="O7" s="108"/>
      <c r="P7" s="61"/>
      <c r="Q7" s="89" t="s">
        <v>304</v>
      </c>
      <c r="R7" s="109"/>
      <c r="S7" s="109">
        <v>2</v>
      </c>
      <c r="T7" s="110">
        <f>S7*15</f>
        <v>30</v>
      </c>
      <c r="U7" s="46" t="s">
        <v>28</v>
      </c>
      <c r="V7" s="291"/>
      <c r="W7" s="15"/>
    </row>
    <row r="8" spans="1:23" ht="18" customHeight="1">
      <c r="A8" s="14"/>
      <c r="B8" s="281"/>
      <c r="C8" s="264"/>
      <c r="D8" s="61"/>
      <c r="E8" s="108"/>
      <c r="F8" s="63" t="s">
        <v>31</v>
      </c>
      <c r="G8" s="109">
        <v>5</v>
      </c>
      <c r="H8" s="109">
        <v>1</v>
      </c>
      <c r="I8" s="110">
        <f t="shared" si="0"/>
        <v>25</v>
      </c>
      <c r="J8" s="111"/>
      <c r="K8" s="272"/>
      <c r="L8" s="104"/>
      <c r="M8" s="267"/>
      <c r="N8" s="275"/>
      <c r="O8" s="108"/>
      <c r="P8" s="61"/>
      <c r="Q8" s="89" t="s">
        <v>30</v>
      </c>
      <c r="R8" s="109"/>
      <c r="S8" s="109">
        <v>2</v>
      </c>
      <c r="T8" s="110">
        <f>S8*15</f>
        <v>30</v>
      </c>
      <c r="U8" s="48"/>
      <c r="V8" s="291"/>
      <c r="W8" s="15"/>
    </row>
    <row r="9" spans="1:23" ht="18" customHeight="1">
      <c r="A9" s="14"/>
      <c r="B9" s="281"/>
      <c r="C9" s="264"/>
      <c r="D9" s="61"/>
      <c r="E9" s="108"/>
      <c r="F9" s="119" t="s">
        <v>34</v>
      </c>
      <c r="G9" s="109" t="s">
        <v>22</v>
      </c>
      <c r="H9" s="109">
        <v>1</v>
      </c>
      <c r="I9" s="110">
        <f t="shared" si="0"/>
        <v>25</v>
      </c>
      <c r="J9" s="111"/>
      <c r="K9" s="272"/>
      <c r="L9" s="104"/>
      <c r="M9" s="267"/>
      <c r="N9" s="276"/>
      <c r="O9" s="120"/>
      <c r="P9" s="121" t="s">
        <v>32</v>
      </c>
      <c r="Q9" s="122" t="s">
        <v>33</v>
      </c>
      <c r="R9" s="123"/>
      <c r="S9" s="123">
        <v>2</v>
      </c>
      <c r="T9" s="110">
        <f>S9*15</f>
        <v>30</v>
      </c>
      <c r="U9" s="46"/>
      <c r="V9" s="291"/>
      <c r="W9" s="15"/>
    </row>
    <row r="10" spans="1:23" ht="18" customHeight="1">
      <c r="A10" s="14"/>
      <c r="B10" s="281"/>
      <c r="C10" s="264"/>
      <c r="D10" s="61"/>
      <c r="E10" s="108"/>
      <c r="F10" s="119" t="s">
        <v>37</v>
      </c>
      <c r="G10" s="109" t="s">
        <v>18</v>
      </c>
      <c r="H10" s="109">
        <v>1</v>
      </c>
      <c r="I10" s="110">
        <f t="shared" si="0"/>
        <v>25</v>
      </c>
      <c r="J10" s="111"/>
      <c r="K10" s="272"/>
      <c r="L10" s="104"/>
      <c r="M10" s="267"/>
      <c r="N10" s="277" t="s">
        <v>35</v>
      </c>
      <c r="O10" s="112"/>
      <c r="P10" s="113"/>
      <c r="Q10" s="114" t="s">
        <v>36</v>
      </c>
      <c r="R10" s="101" t="s">
        <v>18</v>
      </c>
      <c r="S10" s="101">
        <v>1</v>
      </c>
      <c r="T10" s="102">
        <f t="shared" ref="T10:T15" si="1">S10*30*50/60</f>
        <v>25</v>
      </c>
      <c r="U10" s="46"/>
      <c r="V10" s="291"/>
      <c r="W10" s="15"/>
    </row>
    <row r="11" spans="1:23" ht="18" customHeight="1">
      <c r="A11" s="14"/>
      <c r="B11" s="281"/>
      <c r="C11" s="264"/>
      <c r="D11" s="61"/>
      <c r="E11" s="108"/>
      <c r="F11" s="124" t="s">
        <v>39</v>
      </c>
      <c r="G11" s="109" t="s">
        <v>40</v>
      </c>
      <c r="H11" s="109">
        <v>1</v>
      </c>
      <c r="I11" s="110">
        <f t="shared" si="0"/>
        <v>25</v>
      </c>
      <c r="J11" s="111"/>
      <c r="K11" s="272"/>
      <c r="L11" s="104"/>
      <c r="M11" s="267"/>
      <c r="N11" s="278"/>
      <c r="O11" s="108"/>
      <c r="P11" s="61"/>
      <c r="Q11" s="117" t="s">
        <v>38</v>
      </c>
      <c r="R11" s="109" t="s">
        <v>22</v>
      </c>
      <c r="S11" s="109">
        <v>1</v>
      </c>
      <c r="T11" s="110">
        <f t="shared" si="1"/>
        <v>25</v>
      </c>
      <c r="U11" s="46"/>
      <c r="V11" s="291"/>
      <c r="W11" s="15"/>
    </row>
    <row r="12" spans="1:23" ht="18" customHeight="1">
      <c r="A12" s="14"/>
      <c r="B12" s="281"/>
      <c r="C12" s="264"/>
      <c r="D12" s="61"/>
      <c r="E12" s="108"/>
      <c r="F12" s="124" t="s">
        <v>42</v>
      </c>
      <c r="G12" s="109" t="s">
        <v>40</v>
      </c>
      <c r="H12" s="109">
        <v>1</v>
      </c>
      <c r="I12" s="110">
        <f t="shared" si="0"/>
        <v>25</v>
      </c>
      <c r="J12" s="111"/>
      <c r="K12" s="272"/>
      <c r="L12" s="104"/>
      <c r="M12" s="267"/>
      <c r="N12" s="278"/>
      <c r="O12" s="108"/>
      <c r="P12" s="61"/>
      <c r="Q12" s="117" t="s">
        <v>41</v>
      </c>
      <c r="R12" s="109" t="s">
        <v>22</v>
      </c>
      <c r="S12" s="109">
        <v>1</v>
      </c>
      <c r="T12" s="110">
        <f t="shared" si="1"/>
        <v>25</v>
      </c>
      <c r="U12" s="46"/>
      <c r="V12" s="291"/>
      <c r="W12" s="15"/>
    </row>
    <row r="13" spans="1:23" ht="18" customHeight="1">
      <c r="A13" s="14"/>
      <c r="B13" s="281"/>
      <c r="C13" s="264"/>
      <c r="D13" s="61"/>
      <c r="E13" s="108"/>
      <c r="F13" s="125" t="s">
        <v>46</v>
      </c>
      <c r="G13" s="109" t="s">
        <v>47</v>
      </c>
      <c r="H13" s="109">
        <v>1</v>
      </c>
      <c r="I13" s="110">
        <f t="shared" si="0"/>
        <v>25</v>
      </c>
      <c r="J13" s="111"/>
      <c r="K13" s="272"/>
      <c r="L13" s="104"/>
      <c r="M13" s="267"/>
      <c r="N13" s="278"/>
      <c r="O13" s="108"/>
      <c r="P13" s="61" t="s">
        <v>44</v>
      </c>
      <c r="Q13" s="117" t="s">
        <v>45</v>
      </c>
      <c r="R13" s="109" t="s">
        <v>18</v>
      </c>
      <c r="S13" s="109">
        <v>2</v>
      </c>
      <c r="T13" s="110">
        <f t="shared" si="1"/>
        <v>50</v>
      </c>
      <c r="U13" s="46"/>
      <c r="V13" s="291"/>
      <c r="W13" s="15"/>
    </row>
    <row r="14" spans="1:23" ht="18" customHeight="1">
      <c r="A14" s="14"/>
      <c r="B14" s="281"/>
      <c r="C14" s="264"/>
      <c r="D14" s="61"/>
      <c r="E14" s="108"/>
      <c r="F14" s="126" t="s">
        <v>49</v>
      </c>
      <c r="G14" s="109"/>
      <c r="H14" s="109">
        <v>2</v>
      </c>
      <c r="I14" s="110">
        <f>H14*15</f>
        <v>30</v>
      </c>
      <c r="J14" s="111"/>
      <c r="K14" s="272"/>
      <c r="L14" s="104"/>
      <c r="M14" s="267"/>
      <c r="N14" s="278"/>
      <c r="O14" s="108"/>
      <c r="P14" s="61"/>
      <c r="Q14" s="117" t="s">
        <v>48</v>
      </c>
      <c r="R14" s="109" t="s">
        <v>22</v>
      </c>
      <c r="S14" s="109">
        <v>1</v>
      </c>
      <c r="T14" s="110">
        <f t="shared" si="1"/>
        <v>25</v>
      </c>
      <c r="U14" s="46"/>
      <c r="V14" s="291"/>
      <c r="W14" s="15"/>
    </row>
    <row r="15" spans="1:23" ht="18" customHeight="1">
      <c r="A15" s="14"/>
      <c r="B15" s="281"/>
      <c r="C15" s="264"/>
      <c r="D15" s="61"/>
      <c r="E15" s="108"/>
      <c r="F15" s="126" t="s">
        <v>51</v>
      </c>
      <c r="G15" s="109"/>
      <c r="H15" s="109">
        <v>2</v>
      </c>
      <c r="I15" s="110">
        <f>H15*15</f>
        <v>30</v>
      </c>
      <c r="J15" s="111"/>
      <c r="K15" s="272"/>
      <c r="L15" s="104"/>
      <c r="M15" s="267"/>
      <c r="N15" s="278"/>
      <c r="O15" s="108"/>
      <c r="P15" s="61"/>
      <c r="Q15" s="117" t="s">
        <v>50</v>
      </c>
      <c r="R15" s="109" t="s">
        <v>22</v>
      </c>
      <c r="S15" s="109">
        <v>1</v>
      </c>
      <c r="T15" s="110">
        <f t="shared" si="1"/>
        <v>25</v>
      </c>
      <c r="U15" s="46"/>
      <c r="V15" s="291"/>
      <c r="W15" s="15"/>
    </row>
    <row r="16" spans="1:23" ht="18" customHeight="1">
      <c r="A16" s="14"/>
      <c r="B16" s="281"/>
      <c r="C16" s="264"/>
      <c r="D16" s="61"/>
      <c r="E16" s="108"/>
      <c r="F16" s="126" t="s">
        <v>106</v>
      </c>
      <c r="G16" s="109"/>
      <c r="H16" s="109">
        <v>2</v>
      </c>
      <c r="I16" s="110">
        <f>H16*15</f>
        <v>30</v>
      </c>
      <c r="J16" s="111"/>
      <c r="K16" s="272"/>
      <c r="L16" s="104"/>
      <c r="M16" s="267"/>
      <c r="N16" s="278"/>
      <c r="O16" s="108"/>
      <c r="P16" s="61"/>
      <c r="Q16" s="89" t="s">
        <v>52</v>
      </c>
      <c r="R16" s="109"/>
      <c r="S16" s="109">
        <v>2</v>
      </c>
      <c r="T16" s="110">
        <f>S16*15</f>
        <v>30</v>
      </c>
      <c r="U16" s="46"/>
      <c r="V16" s="291"/>
      <c r="W16" s="15"/>
    </row>
    <row r="17" spans="1:23" ht="18" customHeight="1">
      <c r="A17" s="14"/>
      <c r="B17" s="281"/>
      <c r="C17" s="265"/>
      <c r="D17" s="62"/>
      <c r="E17" s="127"/>
      <c r="F17" s="128" t="s">
        <v>292</v>
      </c>
      <c r="G17" s="129"/>
      <c r="H17" s="129">
        <v>2</v>
      </c>
      <c r="I17" s="130">
        <f>H17*15</f>
        <v>30</v>
      </c>
      <c r="J17" s="131"/>
      <c r="K17" s="273"/>
      <c r="L17" s="104"/>
      <c r="M17" s="267"/>
      <c r="N17" s="279"/>
      <c r="O17" s="132"/>
      <c r="P17" s="133" t="s">
        <v>32</v>
      </c>
      <c r="Q17" s="134" t="s">
        <v>53</v>
      </c>
      <c r="R17" s="135"/>
      <c r="S17" s="135">
        <v>2</v>
      </c>
      <c r="T17" s="110">
        <f>S17*15</f>
        <v>30</v>
      </c>
      <c r="U17" s="16"/>
      <c r="V17" s="291"/>
      <c r="W17" s="15"/>
    </row>
    <row r="18" spans="1:23" ht="18" customHeight="1">
      <c r="A18" s="14"/>
      <c r="B18" s="281"/>
      <c r="C18" s="268" t="s">
        <v>56</v>
      </c>
      <c r="D18" s="60"/>
      <c r="E18" s="136"/>
      <c r="F18" s="137" t="s">
        <v>57</v>
      </c>
      <c r="G18" s="101">
        <v>4</v>
      </c>
      <c r="H18" s="101">
        <v>1</v>
      </c>
      <c r="I18" s="102">
        <f>H18*30*50/60</f>
        <v>25</v>
      </c>
      <c r="J18" s="138"/>
      <c r="K18" s="271" t="str">
        <f>IF(COUNTIF(D22:D24,"○")=3,"OK","NG")</f>
        <v>NG</v>
      </c>
      <c r="L18" s="104"/>
      <c r="M18" s="267"/>
      <c r="N18" s="274" t="s">
        <v>54</v>
      </c>
      <c r="O18" s="112"/>
      <c r="P18" s="113"/>
      <c r="Q18" s="114" t="s">
        <v>55</v>
      </c>
      <c r="R18" s="139" t="s">
        <v>18</v>
      </c>
      <c r="S18" s="139">
        <v>1</v>
      </c>
      <c r="T18" s="102">
        <f>S18*30*50/60</f>
        <v>25</v>
      </c>
      <c r="U18" s="46"/>
      <c r="V18" s="291"/>
      <c r="W18" s="15"/>
    </row>
    <row r="19" spans="1:23" ht="18" customHeight="1">
      <c r="A19" s="14"/>
      <c r="B19" s="281"/>
      <c r="C19" s="269"/>
      <c r="D19" s="61"/>
      <c r="E19" s="108"/>
      <c r="F19" s="115" t="s">
        <v>59</v>
      </c>
      <c r="G19" s="109">
        <v>4</v>
      </c>
      <c r="H19" s="109">
        <v>1</v>
      </c>
      <c r="I19" s="110">
        <f>H19*30*50/60</f>
        <v>25</v>
      </c>
      <c r="J19" s="140"/>
      <c r="K19" s="272"/>
      <c r="L19" s="141"/>
      <c r="M19" s="267"/>
      <c r="N19" s="275"/>
      <c r="O19" s="108"/>
      <c r="P19" s="61"/>
      <c r="Q19" s="117" t="s">
        <v>58</v>
      </c>
      <c r="R19" s="109" t="s">
        <v>22</v>
      </c>
      <c r="S19" s="109">
        <v>2</v>
      </c>
      <c r="T19" s="110">
        <f>S19*30*50/60</f>
        <v>50</v>
      </c>
      <c r="U19" s="46"/>
      <c r="V19" s="291"/>
      <c r="W19" s="15"/>
    </row>
    <row r="20" spans="1:23" ht="18" customHeight="1">
      <c r="A20" s="14"/>
      <c r="B20" s="281"/>
      <c r="C20" s="269"/>
      <c r="D20" s="61"/>
      <c r="E20" s="136"/>
      <c r="F20" s="63" t="s">
        <v>27</v>
      </c>
      <c r="G20" s="142">
        <v>4</v>
      </c>
      <c r="H20" s="142">
        <v>1</v>
      </c>
      <c r="I20" s="110">
        <f>H20*30*50/60</f>
        <v>25</v>
      </c>
      <c r="J20" s="140"/>
      <c r="K20" s="272"/>
      <c r="L20" s="141"/>
      <c r="M20" s="267"/>
      <c r="N20" s="275"/>
      <c r="O20" s="108"/>
      <c r="P20" s="61"/>
      <c r="Q20" s="117" t="s">
        <v>60</v>
      </c>
      <c r="R20" s="109" t="s">
        <v>22</v>
      </c>
      <c r="S20" s="109">
        <v>2</v>
      </c>
      <c r="T20" s="110">
        <f>S20*30*50/60</f>
        <v>50</v>
      </c>
      <c r="U20" s="46"/>
      <c r="V20" s="291"/>
      <c r="W20" s="15"/>
    </row>
    <row r="21" spans="1:23" ht="18" customHeight="1">
      <c r="A21" s="14"/>
      <c r="B21" s="281"/>
      <c r="C21" s="269"/>
      <c r="D21" s="61"/>
      <c r="E21" s="108"/>
      <c r="F21" s="119" t="s">
        <v>61</v>
      </c>
      <c r="G21" s="109" t="s">
        <v>22</v>
      </c>
      <c r="H21" s="109">
        <v>1</v>
      </c>
      <c r="I21" s="110">
        <f>H21*30*50/60</f>
        <v>25</v>
      </c>
      <c r="J21" s="140"/>
      <c r="K21" s="272"/>
      <c r="L21" s="141"/>
      <c r="M21" s="267"/>
      <c r="N21" s="275"/>
      <c r="O21" s="108"/>
      <c r="P21" s="61"/>
      <c r="Q21" s="89" t="s">
        <v>63</v>
      </c>
      <c r="R21" s="109"/>
      <c r="S21" s="109">
        <v>2</v>
      </c>
      <c r="T21" s="110">
        <f t="shared" ref="T21:T27" si="2">S21*15</f>
        <v>30</v>
      </c>
      <c r="U21" s="46"/>
      <c r="V21" s="291"/>
      <c r="W21" s="15"/>
    </row>
    <row r="22" spans="1:23" ht="18" customHeight="1">
      <c r="A22" s="14"/>
      <c r="B22" s="281"/>
      <c r="C22" s="269"/>
      <c r="D22" s="61"/>
      <c r="E22" s="108" t="s">
        <v>65</v>
      </c>
      <c r="F22" s="126" t="s">
        <v>66</v>
      </c>
      <c r="G22" s="109"/>
      <c r="H22" s="109">
        <v>2</v>
      </c>
      <c r="I22" s="110">
        <f>H22*15</f>
        <v>30</v>
      </c>
      <c r="J22" s="143" t="s">
        <v>67</v>
      </c>
      <c r="K22" s="272"/>
      <c r="L22" s="141"/>
      <c r="M22" s="267"/>
      <c r="N22" s="275"/>
      <c r="O22" s="108"/>
      <c r="P22" s="61"/>
      <c r="Q22" s="89" t="s">
        <v>64</v>
      </c>
      <c r="R22" s="109"/>
      <c r="S22" s="109">
        <v>2</v>
      </c>
      <c r="T22" s="110">
        <f t="shared" si="2"/>
        <v>30</v>
      </c>
      <c r="U22" s="46"/>
      <c r="V22" s="291"/>
      <c r="W22" s="15"/>
    </row>
    <row r="23" spans="1:23" ht="18" customHeight="1">
      <c r="A23" s="14"/>
      <c r="B23" s="281"/>
      <c r="C23" s="269"/>
      <c r="D23" s="61"/>
      <c r="E23" s="108" t="s">
        <v>65</v>
      </c>
      <c r="F23" s="126" t="s">
        <v>69</v>
      </c>
      <c r="G23" s="109"/>
      <c r="H23" s="109">
        <v>2</v>
      </c>
      <c r="I23" s="110">
        <f>H23*15</f>
        <v>30</v>
      </c>
      <c r="J23" s="144" t="s">
        <v>70</v>
      </c>
      <c r="K23" s="272"/>
      <c r="L23" s="141"/>
      <c r="M23" s="267"/>
      <c r="N23" s="275"/>
      <c r="O23" s="108"/>
      <c r="P23" s="61"/>
      <c r="Q23" s="89" t="s">
        <v>68</v>
      </c>
      <c r="R23" s="109"/>
      <c r="S23" s="109">
        <v>2</v>
      </c>
      <c r="T23" s="110">
        <f t="shared" si="2"/>
        <v>30</v>
      </c>
      <c r="U23" s="46"/>
      <c r="V23" s="291"/>
      <c r="W23" s="15"/>
    </row>
    <row r="24" spans="1:23" ht="18" customHeight="1">
      <c r="A24" s="14"/>
      <c r="B24" s="281"/>
      <c r="C24" s="270"/>
      <c r="D24" s="62"/>
      <c r="E24" s="127" t="s">
        <v>65</v>
      </c>
      <c r="F24" s="145" t="s">
        <v>71</v>
      </c>
      <c r="G24" s="123"/>
      <c r="H24" s="123">
        <v>2</v>
      </c>
      <c r="I24" s="146">
        <f>H24*15</f>
        <v>30</v>
      </c>
      <c r="J24" s="143" t="s">
        <v>72</v>
      </c>
      <c r="K24" s="273"/>
      <c r="L24" s="141"/>
      <c r="M24" s="267"/>
      <c r="N24" s="275"/>
      <c r="O24" s="108"/>
      <c r="P24" s="61"/>
      <c r="Q24" s="89" t="s">
        <v>305</v>
      </c>
      <c r="R24" s="109"/>
      <c r="S24" s="109">
        <v>2</v>
      </c>
      <c r="T24" s="110">
        <f t="shared" si="2"/>
        <v>30</v>
      </c>
      <c r="U24" s="46"/>
      <c r="V24" s="291"/>
      <c r="W24" s="15"/>
    </row>
    <row r="25" spans="1:23" ht="18" customHeight="1">
      <c r="A25" s="14"/>
      <c r="B25" s="281"/>
      <c r="C25" s="285" t="s">
        <v>74</v>
      </c>
      <c r="D25" s="286"/>
      <c r="E25" s="286"/>
      <c r="F25" s="286"/>
      <c r="G25" s="286"/>
      <c r="H25" s="286"/>
      <c r="I25" s="286"/>
      <c r="J25" s="286"/>
      <c r="K25" s="287"/>
      <c r="L25" s="141"/>
      <c r="M25" s="267"/>
      <c r="N25" s="275"/>
      <c r="O25" s="108"/>
      <c r="P25" s="61"/>
      <c r="Q25" s="89" t="s">
        <v>73</v>
      </c>
      <c r="R25" s="109"/>
      <c r="S25" s="109">
        <v>2</v>
      </c>
      <c r="T25" s="110">
        <f t="shared" si="2"/>
        <v>30</v>
      </c>
      <c r="U25" s="46"/>
      <c r="V25" s="291"/>
      <c r="W25" s="15"/>
    </row>
    <row r="26" spans="1:23" ht="18" customHeight="1">
      <c r="A26" s="14"/>
      <c r="B26" s="281"/>
      <c r="C26" s="263" t="s">
        <v>75</v>
      </c>
      <c r="D26" s="60"/>
      <c r="E26" s="112"/>
      <c r="F26" s="147" t="s">
        <v>76</v>
      </c>
      <c r="G26" s="139" t="s">
        <v>18</v>
      </c>
      <c r="H26" s="139">
        <v>1</v>
      </c>
      <c r="I26" s="102">
        <f>H26*30*50/60</f>
        <v>25</v>
      </c>
      <c r="J26" s="138"/>
      <c r="K26" s="288" t="str">
        <f>IF(AND(COUNTIF(D26:D31,"○")&gt;=1,COUNTIF(D32:D39,"○")&gt;=1,COUNTIF(D40:D48,"○")&gt;=1,COUNTIF(D49:D57,"○")&gt;=1,COUNTIF(D58:D63,"○")&gt;=1,COUNTIF(D26:D63,"○")&gt;=6),"OK","NG")</f>
        <v>NG</v>
      </c>
      <c r="L26" s="141"/>
      <c r="M26" s="267"/>
      <c r="N26" s="275"/>
      <c r="O26" s="108"/>
      <c r="P26" s="61" t="s">
        <v>32</v>
      </c>
      <c r="Q26" s="89" t="s">
        <v>77</v>
      </c>
      <c r="R26" s="109"/>
      <c r="S26" s="109">
        <v>2</v>
      </c>
      <c r="T26" s="110">
        <f t="shared" si="2"/>
        <v>30</v>
      </c>
      <c r="U26" s="46"/>
      <c r="V26" s="291"/>
      <c r="W26" s="15"/>
    </row>
    <row r="27" spans="1:23" ht="18" customHeight="1">
      <c r="A27" s="14"/>
      <c r="B27" s="281"/>
      <c r="C27" s="264"/>
      <c r="D27" s="108"/>
      <c r="E27" s="108"/>
      <c r="F27" s="124" t="s">
        <v>78</v>
      </c>
      <c r="G27" s="109" t="s">
        <v>40</v>
      </c>
      <c r="H27" s="109">
        <v>2</v>
      </c>
      <c r="I27" s="110">
        <f>H27*30*50/60</f>
        <v>50</v>
      </c>
      <c r="J27" s="148" t="s">
        <v>79</v>
      </c>
      <c r="K27" s="289"/>
      <c r="L27" s="141"/>
      <c r="M27" s="267"/>
      <c r="N27" s="276"/>
      <c r="O27" s="132"/>
      <c r="P27" s="133" t="s">
        <v>32</v>
      </c>
      <c r="Q27" s="134" t="s">
        <v>80</v>
      </c>
      <c r="R27" s="129"/>
      <c r="S27" s="129">
        <v>2</v>
      </c>
      <c r="T27" s="130">
        <f t="shared" si="2"/>
        <v>30</v>
      </c>
      <c r="U27" s="46"/>
      <c r="V27" s="291"/>
      <c r="W27" s="15"/>
    </row>
    <row r="28" spans="1:23" ht="18" customHeight="1">
      <c r="A28" s="14"/>
      <c r="B28" s="281"/>
      <c r="C28" s="264"/>
      <c r="D28" s="108"/>
      <c r="E28" s="149" t="s">
        <v>44</v>
      </c>
      <c r="F28" s="150" t="s">
        <v>81</v>
      </c>
      <c r="G28" s="109" t="s">
        <v>62</v>
      </c>
      <c r="H28" s="109">
        <v>2</v>
      </c>
      <c r="I28" s="110">
        <f>H28*30*50/60</f>
        <v>50</v>
      </c>
      <c r="J28" s="148" t="s">
        <v>82</v>
      </c>
      <c r="K28" s="289"/>
      <c r="L28" s="141"/>
      <c r="M28" s="267"/>
      <c r="N28" s="274" t="s">
        <v>83</v>
      </c>
      <c r="O28" s="112"/>
      <c r="P28" s="60"/>
      <c r="Q28" s="151" t="s">
        <v>84</v>
      </c>
      <c r="R28" s="139" t="s">
        <v>18</v>
      </c>
      <c r="S28" s="139">
        <v>2</v>
      </c>
      <c r="T28" s="102">
        <f>S28*30*50/60</f>
        <v>50</v>
      </c>
      <c r="U28" s="46" t="s">
        <v>85</v>
      </c>
      <c r="V28" s="291"/>
      <c r="W28" s="15"/>
    </row>
    <row r="29" spans="1:23" ht="18" customHeight="1">
      <c r="A29" s="14"/>
      <c r="B29" s="281"/>
      <c r="C29" s="264"/>
      <c r="D29" s="108"/>
      <c r="E29" s="108"/>
      <c r="F29" s="89" t="s">
        <v>293</v>
      </c>
      <c r="G29" s="109"/>
      <c r="H29" s="109">
        <v>2</v>
      </c>
      <c r="I29" s="110">
        <f>H29*15</f>
        <v>30</v>
      </c>
      <c r="J29" s="148"/>
      <c r="K29" s="289"/>
      <c r="L29" s="152"/>
      <c r="M29" s="267"/>
      <c r="N29" s="276"/>
      <c r="O29" s="132"/>
      <c r="P29" s="121" t="s">
        <v>32</v>
      </c>
      <c r="Q29" s="122" t="s">
        <v>87</v>
      </c>
      <c r="R29" s="142"/>
      <c r="S29" s="142">
        <v>2</v>
      </c>
      <c r="T29" s="130">
        <f>S29*15</f>
        <v>30</v>
      </c>
      <c r="U29" s="46"/>
      <c r="V29" s="284"/>
      <c r="W29" s="15"/>
    </row>
    <row r="30" spans="1:23" ht="18" customHeight="1">
      <c r="A30" s="14"/>
      <c r="B30" s="281"/>
      <c r="C30" s="264"/>
      <c r="D30" s="108"/>
      <c r="E30" s="108"/>
      <c r="F30" s="89" t="s">
        <v>86</v>
      </c>
      <c r="G30" s="109"/>
      <c r="H30" s="109">
        <v>2</v>
      </c>
      <c r="I30" s="110">
        <f>H30*15</f>
        <v>30</v>
      </c>
      <c r="J30" s="148"/>
      <c r="K30" s="289"/>
      <c r="L30" s="104"/>
      <c r="M30" s="267"/>
      <c r="N30" s="153" t="s">
        <v>88</v>
      </c>
      <c r="O30" s="112"/>
      <c r="P30" s="113"/>
      <c r="Q30" s="114" t="s">
        <v>89</v>
      </c>
      <c r="R30" s="139" t="s">
        <v>18</v>
      </c>
      <c r="S30" s="139">
        <v>2</v>
      </c>
      <c r="T30" s="102">
        <f>S30*30*50/60</f>
        <v>50</v>
      </c>
      <c r="U30" s="17" t="s">
        <v>90</v>
      </c>
      <c r="V30" s="283" t="str">
        <f>IF(COUNTIF(O30:O31,"○")&gt;=1,"OK","NG")</f>
        <v>NG</v>
      </c>
      <c r="W30" s="15"/>
    </row>
    <row r="31" spans="1:23" ht="18" customHeight="1">
      <c r="A31" s="14"/>
      <c r="B31" s="281"/>
      <c r="C31" s="265"/>
      <c r="D31" s="132"/>
      <c r="E31" s="127"/>
      <c r="F31" s="128" t="s">
        <v>91</v>
      </c>
      <c r="G31" s="129"/>
      <c r="H31" s="129">
        <v>2</v>
      </c>
      <c r="I31" s="130">
        <f>H31*15</f>
        <v>30</v>
      </c>
      <c r="J31" s="148"/>
      <c r="K31" s="289"/>
      <c r="L31" s="104"/>
      <c r="M31" s="267"/>
      <c r="N31" s="154"/>
      <c r="O31" s="132"/>
      <c r="P31" s="62" t="s">
        <v>65</v>
      </c>
      <c r="Q31" s="155" t="s">
        <v>92</v>
      </c>
      <c r="R31" s="135"/>
      <c r="S31" s="135">
        <v>2</v>
      </c>
      <c r="T31" s="130">
        <f>S31*30</f>
        <v>60</v>
      </c>
      <c r="U31" s="18" t="s">
        <v>93</v>
      </c>
      <c r="V31" s="284"/>
      <c r="W31" s="15"/>
    </row>
    <row r="32" spans="1:23" ht="18" customHeight="1">
      <c r="A32" s="14"/>
      <c r="B32" s="281"/>
      <c r="C32" s="263" t="s">
        <v>94</v>
      </c>
      <c r="D32" s="112"/>
      <c r="E32" s="136"/>
      <c r="F32" s="156" t="s">
        <v>95</v>
      </c>
      <c r="G32" s="123" t="s">
        <v>18</v>
      </c>
      <c r="H32" s="123">
        <v>1</v>
      </c>
      <c r="I32" s="102">
        <f t="shared" ref="I32" si="3">H32*30*50/60</f>
        <v>25</v>
      </c>
      <c r="J32" s="157"/>
      <c r="K32" s="289"/>
      <c r="L32" s="104"/>
      <c r="M32" s="267"/>
      <c r="N32" s="158" t="s">
        <v>96</v>
      </c>
      <c r="O32" s="159"/>
      <c r="P32" s="149" t="s">
        <v>65</v>
      </c>
      <c r="Q32" s="160" t="s">
        <v>97</v>
      </c>
      <c r="R32" s="142"/>
      <c r="S32" s="142">
        <v>2</v>
      </c>
      <c r="T32" s="161">
        <f>S32*30</f>
        <v>60</v>
      </c>
      <c r="U32" s="46" t="s">
        <v>98</v>
      </c>
      <c r="V32" s="291" t="str">
        <f>IF(COUNTIF(O32,"○")=1,"OK","NG")</f>
        <v>NG</v>
      </c>
      <c r="W32" s="15"/>
    </row>
    <row r="33" spans="1:23" ht="18" customHeight="1">
      <c r="A33" s="14"/>
      <c r="B33" s="281"/>
      <c r="C33" s="264"/>
      <c r="D33" s="108"/>
      <c r="E33" s="108"/>
      <c r="F33" s="124" t="s">
        <v>99</v>
      </c>
      <c r="G33" s="109" t="s">
        <v>40</v>
      </c>
      <c r="H33" s="109">
        <v>2</v>
      </c>
      <c r="I33" s="110">
        <f>H33*30*50/60</f>
        <v>50</v>
      </c>
      <c r="J33" s="157"/>
      <c r="K33" s="289"/>
      <c r="L33" s="104"/>
      <c r="M33" s="267"/>
      <c r="N33" s="162" t="s">
        <v>100</v>
      </c>
      <c r="O33" s="108"/>
      <c r="P33" s="61"/>
      <c r="Q33" s="163"/>
      <c r="R33" s="109"/>
      <c r="S33" s="109"/>
      <c r="T33" s="164"/>
      <c r="U33" s="46"/>
      <c r="V33" s="291"/>
      <c r="W33" s="15"/>
    </row>
    <row r="34" spans="1:23" ht="18" customHeight="1">
      <c r="A34" s="14"/>
      <c r="B34" s="281"/>
      <c r="C34" s="264"/>
      <c r="D34" s="108"/>
      <c r="E34" s="108"/>
      <c r="F34" s="124" t="s">
        <v>101</v>
      </c>
      <c r="G34" s="109" t="s">
        <v>43</v>
      </c>
      <c r="H34" s="109">
        <v>2</v>
      </c>
      <c r="I34" s="110">
        <f>H34*30*50/60</f>
        <v>50</v>
      </c>
      <c r="J34" s="157"/>
      <c r="K34" s="289"/>
      <c r="L34" s="104"/>
      <c r="M34" s="267"/>
      <c r="N34" s="154" t="s">
        <v>102</v>
      </c>
      <c r="O34" s="165"/>
      <c r="P34" s="166"/>
      <c r="Q34" s="167"/>
      <c r="R34" s="129"/>
      <c r="S34" s="129"/>
      <c r="T34" s="130"/>
      <c r="U34" s="18"/>
      <c r="V34" s="284"/>
      <c r="W34" s="15"/>
    </row>
    <row r="35" spans="1:23" ht="18" customHeight="1">
      <c r="A35" s="14"/>
      <c r="B35" s="281"/>
      <c r="C35" s="264"/>
      <c r="D35" s="108"/>
      <c r="E35" s="108"/>
      <c r="F35" s="124" t="s">
        <v>103</v>
      </c>
      <c r="G35" s="109" t="s">
        <v>43</v>
      </c>
      <c r="H35" s="109">
        <v>2</v>
      </c>
      <c r="I35" s="110">
        <f>H35*30*50/60</f>
        <v>50</v>
      </c>
      <c r="J35" s="148"/>
      <c r="K35" s="289"/>
      <c r="L35" s="104"/>
      <c r="M35" s="267"/>
      <c r="N35" s="168"/>
      <c r="O35" s="168"/>
      <c r="P35" s="168"/>
      <c r="Q35" s="140"/>
      <c r="R35" s="27"/>
      <c r="S35" s="27"/>
      <c r="T35" s="27"/>
      <c r="U35" s="16"/>
      <c r="V35" s="35"/>
      <c r="W35" s="15"/>
    </row>
    <row r="36" spans="1:23" ht="18" customHeight="1">
      <c r="A36" s="14"/>
      <c r="B36" s="281"/>
      <c r="C36" s="264"/>
      <c r="D36" s="108"/>
      <c r="E36" s="108"/>
      <c r="F36" s="150" t="s">
        <v>294</v>
      </c>
      <c r="G36" s="109" t="s">
        <v>62</v>
      </c>
      <c r="H36" s="169">
        <v>1</v>
      </c>
      <c r="I36" s="110">
        <f>H36*30*50/60</f>
        <v>25</v>
      </c>
      <c r="J36" s="148"/>
      <c r="K36" s="289"/>
      <c r="L36" s="104"/>
      <c r="M36" s="267"/>
      <c r="N36" s="105" t="s">
        <v>105</v>
      </c>
      <c r="O36" s="106"/>
      <c r="P36" s="106"/>
      <c r="Q36" s="170"/>
      <c r="R36" s="107"/>
      <c r="S36" s="107"/>
      <c r="T36" s="107"/>
      <c r="U36" s="44"/>
      <c r="V36" s="45"/>
      <c r="W36" s="15"/>
    </row>
    <row r="37" spans="1:23" ht="18" customHeight="1">
      <c r="A37" s="20"/>
      <c r="B37" s="281"/>
      <c r="C37" s="264"/>
      <c r="D37" s="108"/>
      <c r="E37" s="108"/>
      <c r="F37" s="89" t="s">
        <v>104</v>
      </c>
      <c r="G37" s="109"/>
      <c r="H37" s="171">
        <v>2</v>
      </c>
      <c r="I37" s="110">
        <f>H37*15</f>
        <v>30</v>
      </c>
      <c r="J37" s="148"/>
      <c r="K37" s="289"/>
      <c r="L37" s="152"/>
      <c r="M37" s="267"/>
      <c r="N37" s="263" t="s">
        <v>107</v>
      </c>
      <c r="O37" s="112"/>
      <c r="P37" s="60"/>
      <c r="Q37" s="172" t="s">
        <v>108</v>
      </c>
      <c r="R37" s="101" t="s">
        <v>40</v>
      </c>
      <c r="S37" s="101">
        <v>2</v>
      </c>
      <c r="T37" s="102">
        <f>S37*30*50/60</f>
        <v>50</v>
      </c>
      <c r="U37" s="17"/>
      <c r="V37" s="283" t="str">
        <f>IF(AND(COUNTIF(O37:O43,"○")&gt;=1,COUNTIF(O44:O51,"○")&gt;=1,COUNTIF(O52:O55,"○")&gt;=1,COUNTIF(O37:O55,"○")&gt;=10,COUNTIFS(P37:P55,"＃",O37:O55,"○")&gt;=2),"OK","NG")</f>
        <v>NG</v>
      </c>
      <c r="W37" s="21"/>
    </row>
    <row r="38" spans="1:23" ht="18" customHeight="1">
      <c r="A38" s="12"/>
      <c r="B38" s="281"/>
      <c r="C38" s="264"/>
      <c r="D38" s="108"/>
      <c r="E38" s="61"/>
      <c r="F38" s="89" t="s">
        <v>285</v>
      </c>
      <c r="G38" s="109"/>
      <c r="H38" s="109">
        <v>2</v>
      </c>
      <c r="I38" s="110">
        <f>H38*15</f>
        <v>30</v>
      </c>
      <c r="J38" s="173"/>
      <c r="K38" s="289"/>
      <c r="L38" s="152"/>
      <c r="M38" s="267"/>
      <c r="N38" s="264"/>
      <c r="O38" s="108"/>
      <c r="P38" s="61"/>
      <c r="Q38" s="174" t="s">
        <v>111</v>
      </c>
      <c r="R38" s="109" t="s">
        <v>40</v>
      </c>
      <c r="S38" s="109">
        <v>2</v>
      </c>
      <c r="T38" s="110">
        <f>S38*30*50/60</f>
        <v>50</v>
      </c>
      <c r="U38" s="46" t="s">
        <v>79</v>
      </c>
      <c r="V38" s="291"/>
      <c r="W38" s="13"/>
    </row>
    <row r="39" spans="1:23" ht="18" customHeight="1">
      <c r="A39" s="14"/>
      <c r="B39" s="281"/>
      <c r="C39" s="265"/>
      <c r="D39" s="127"/>
      <c r="E39" s="127" t="s">
        <v>109</v>
      </c>
      <c r="F39" s="175" t="s">
        <v>110</v>
      </c>
      <c r="G39" s="129"/>
      <c r="H39" s="129">
        <v>2</v>
      </c>
      <c r="I39" s="176">
        <f>H39*15</f>
        <v>30</v>
      </c>
      <c r="J39" s="148"/>
      <c r="K39" s="289"/>
      <c r="L39" s="152"/>
      <c r="M39" s="267"/>
      <c r="N39" s="264"/>
      <c r="O39" s="108"/>
      <c r="P39" s="61"/>
      <c r="Q39" s="174" t="s">
        <v>114</v>
      </c>
      <c r="R39" s="109" t="s">
        <v>40</v>
      </c>
      <c r="S39" s="109">
        <v>1</v>
      </c>
      <c r="T39" s="110">
        <f>S39*30*50/60</f>
        <v>25</v>
      </c>
      <c r="U39" s="46" t="s">
        <v>115</v>
      </c>
      <c r="V39" s="291"/>
      <c r="W39" s="15"/>
    </row>
    <row r="40" spans="1:23" ht="18" customHeight="1">
      <c r="A40" s="14"/>
      <c r="B40" s="281"/>
      <c r="C40" s="263" t="s">
        <v>112</v>
      </c>
      <c r="D40" s="159"/>
      <c r="E40" s="121"/>
      <c r="F40" s="177" t="s">
        <v>113</v>
      </c>
      <c r="G40" s="123" t="s">
        <v>18</v>
      </c>
      <c r="H40" s="123">
        <v>1</v>
      </c>
      <c r="I40" s="161">
        <f t="shared" ref="I40:I44" si="4">H40*30*50/60</f>
        <v>25</v>
      </c>
      <c r="J40" s="148"/>
      <c r="K40" s="289"/>
      <c r="L40" s="152"/>
      <c r="M40" s="267"/>
      <c r="N40" s="264"/>
      <c r="O40" s="108"/>
      <c r="P40" s="61"/>
      <c r="Q40" s="174" t="s">
        <v>117</v>
      </c>
      <c r="R40" s="109" t="s">
        <v>43</v>
      </c>
      <c r="S40" s="109">
        <v>1</v>
      </c>
      <c r="T40" s="110">
        <f>S40*30*50/60</f>
        <v>25</v>
      </c>
      <c r="U40" s="46" t="s">
        <v>28</v>
      </c>
      <c r="V40" s="291"/>
      <c r="W40" s="15"/>
    </row>
    <row r="41" spans="1:23" ht="18" customHeight="1">
      <c r="A41" s="14"/>
      <c r="B41" s="281"/>
      <c r="C41" s="264"/>
      <c r="D41" s="108"/>
      <c r="E41" s="61"/>
      <c r="F41" s="117" t="s">
        <v>116</v>
      </c>
      <c r="G41" s="109" t="s">
        <v>22</v>
      </c>
      <c r="H41" s="109">
        <v>1</v>
      </c>
      <c r="I41" s="110">
        <f t="shared" si="4"/>
        <v>25</v>
      </c>
      <c r="J41" s="148"/>
      <c r="K41" s="289"/>
      <c r="L41" s="152"/>
      <c r="M41" s="267"/>
      <c r="N41" s="264"/>
      <c r="O41" s="108"/>
      <c r="P41" s="61"/>
      <c r="Q41" s="174" t="s">
        <v>309</v>
      </c>
      <c r="R41" s="109" t="s">
        <v>43</v>
      </c>
      <c r="S41" s="109">
        <v>1</v>
      </c>
      <c r="T41" s="110">
        <f>S41*30*50/60</f>
        <v>25</v>
      </c>
      <c r="U41" s="48"/>
      <c r="V41" s="291"/>
      <c r="W41" s="15"/>
    </row>
    <row r="42" spans="1:23" ht="18" customHeight="1">
      <c r="A42" s="14"/>
      <c r="B42" s="281"/>
      <c r="C42" s="264"/>
      <c r="D42" s="108"/>
      <c r="E42" s="61"/>
      <c r="F42" s="150" t="s">
        <v>118</v>
      </c>
      <c r="G42" s="109" t="s">
        <v>62</v>
      </c>
      <c r="H42" s="109">
        <v>1</v>
      </c>
      <c r="I42" s="110">
        <f t="shared" si="4"/>
        <v>25</v>
      </c>
      <c r="J42" s="148"/>
      <c r="K42" s="289"/>
      <c r="L42" s="104"/>
      <c r="M42" s="267"/>
      <c r="N42" s="264"/>
      <c r="O42" s="108"/>
      <c r="P42" s="108" t="s">
        <v>32</v>
      </c>
      <c r="Q42" s="89" t="s">
        <v>144</v>
      </c>
      <c r="R42" s="109"/>
      <c r="S42" s="109">
        <v>2</v>
      </c>
      <c r="T42" s="110">
        <f>S42*15</f>
        <v>30</v>
      </c>
      <c r="U42" s="46"/>
      <c r="V42" s="291"/>
      <c r="W42" s="15"/>
    </row>
    <row r="43" spans="1:23" ht="18" customHeight="1">
      <c r="A43" s="14"/>
      <c r="B43" s="281"/>
      <c r="C43" s="264"/>
      <c r="D43" s="108"/>
      <c r="E43" s="61"/>
      <c r="F43" s="150" t="s">
        <v>119</v>
      </c>
      <c r="G43" s="109" t="s">
        <v>47</v>
      </c>
      <c r="H43" s="109">
        <v>1</v>
      </c>
      <c r="I43" s="110">
        <f t="shared" si="4"/>
        <v>25</v>
      </c>
      <c r="J43" s="148"/>
      <c r="K43" s="289"/>
      <c r="L43" s="104"/>
      <c r="M43" s="267"/>
      <c r="N43" s="265"/>
      <c r="O43" s="132"/>
      <c r="P43" s="133" t="s">
        <v>32</v>
      </c>
      <c r="Q43" s="134" t="s">
        <v>122</v>
      </c>
      <c r="R43" s="135"/>
      <c r="S43" s="135">
        <v>2</v>
      </c>
      <c r="T43" s="130">
        <f>S43*15</f>
        <v>30</v>
      </c>
      <c r="U43" s="46"/>
      <c r="V43" s="291"/>
      <c r="W43" s="15"/>
    </row>
    <row r="44" spans="1:23" ht="18" customHeight="1">
      <c r="A44" s="14"/>
      <c r="B44" s="281"/>
      <c r="C44" s="264"/>
      <c r="D44" s="108"/>
      <c r="E44" s="61"/>
      <c r="F44" s="150" t="s">
        <v>120</v>
      </c>
      <c r="G44" s="109" t="s">
        <v>47</v>
      </c>
      <c r="H44" s="109">
        <v>1</v>
      </c>
      <c r="I44" s="110">
        <f t="shared" si="4"/>
        <v>25</v>
      </c>
      <c r="J44" s="148"/>
      <c r="K44" s="289"/>
      <c r="L44" s="104"/>
      <c r="M44" s="267"/>
      <c r="N44" s="263" t="s">
        <v>124</v>
      </c>
      <c r="O44" s="112"/>
      <c r="P44" s="121"/>
      <c r="Q44" s="178" t="s">
        <v>125</v>
      </c>
      <c r="R44" s="123" t="s">
        <v>40</v>
      </c>
      <c r="S44" s="123">
        <v>1</v>
      </c>
      <c r="T44" s="161">
        <f>S44*30*50/60</f>
        <v>25</v>
      </c>
      <c r="U44" s="46"/>
      <c r="V44" s="291"/>
      <c r="W44" s="15"/>
    </row>
    <row r="45" spans="1:23" ht="18" customHeight="1">
      <c r="A45" s="14"/>
      <c r="B45" s="281"/>
      <c r="C45" s="264"/>
      <c r="D45" s="108"/>
      <c r="E45" s="179"/>
      <c r="F45" s="89" t="s">
        <v>121</v>
      </c>
      <c r="G45" s="109"/>
      <c r="H45" s="109">
        <v>2</v>
      </c>
      <c r="I45" s="110">
        <f>H45*15</f>
        <v>30</v>
      </c>
      <c r="J45" s="148"/>
      <c r="K45" s="289"/>
      <c r="L45" s="104"/>
      <c r="M45" s="267"/>
      <c r="N45" s="264"/>
      <c r="O45" s="108"/>
      <c r="P45" s="61"/>
      <c r="Q45" s="174" t="s">
        <v>288</v>
      </c>
      <c r="R45" s="109" t="s">
        <v>43</v>
      </c>
      <c r="S45" s="109">
        <v>2</v>
      </c>
      <c r="T45" s="110">
        <f>S45*30*50/60</f>
        <v>50</v>
      </c>
      <c r="U45" s="46"/>
      <c r="V45" s="291"/>
      <c r="W45" s="15"/>
    </row>
    <row r="46" spans="1:23" ht="18" customHeight="1">
      <c r="A46" s="14"/>
      <c r="B46" s="281"/>
      <c r="C46" s="264"/>
      <c r="D46" s="108"/>
      <c r="E46" s="179"/>
      <c r="F46" s="89" t="s">
        <v>123</v>
      </c>
      <c r="G46" s="109"/>
      <c r="H46" s="109">
        <v>2</v>
      </c>
      <c r="I46" s="110">
        <v>30</v>
      </c>
      <c r="J46" s="148"/>
      <c r="K46" s="289"/>
      <c r="L46" s="104"/>
      <c r="M46" s="267"/>
      <c r="N46" s="264"/>
      <c r="O46" s="108"/>
      <c r="P46" s="61"/>
      <c r="Q46" s="174" t="s">
        <v>289</v>
      </c>
      <c r="R46" s="109" t="s">
        <v>43</v>
      </c>
      <c r="S46" s="109">
        <v>1</v>
      </c>
      <c r="T46" s="110">
        <f>S46*30*50/60</f>
        <v>25</v>
      </c>
      <c r="U46" s="46"/>
      <c r="V46" s="291"/>
      <c r="W46" s="15"/>
    </row>
    <row r="47" spans="1:23" ht="18" customHeight="1">
      <c r="A47" s="14"/>
      <c r="B47" s="281"/>
      <c r="C47" s="264"/>
      <c r="D47" s="120"/>
      <c r="E47" s="108"/>
      <c r="F47" s="89" t="s">
        <v>185</v>
      </c>
      <c r="G47" s="109"/>
      <c r="H47" s="109">
        <v>2</v>
      </c>
      <c r="I47" s="110">
        <v>30</v>
      </c>
      <c r="J47" s="148"/>
      <c r="K47" s="289"/>
      <c r="L47" s="104"/>
      <c r="M47" s="267"/>
      <c r="N47" s="264"/>
      <c r="O47" s="108"/>
      <c r="P47" s="61"/>
      <c r="Q47" s="174" t="s">
        <v>126</v>
      </c>
      <c r="R47" s="109" t="s">
        <v>43</v>
      </c>
      <c r="S47" s="109">
        <v>2</v>
      </c>
      <c r="T47" s="110">
        <f>S47*30*50/60</f>
        <v>50</v>
      </c>
      <c r="U47" s="46"/>
      <c r="V47" s="291"/>
      <c r="W47" s="15"/>
    </row>
    <row r="48" spans="1:23" ht="18" customHeight="1">
      <c r="A48" s="14"/>
      <c r="B48" s="281"/>
      <c r="C48" s="265"/>
      <c r="D48" s="132"/>
      <c r="E48" s="127"/>
      <c r="F48" s="134" t="s">
        <v>306</v>
      </c>
      <c r="G48" s="129"/>
      <c r="H48" s="180">
        <v>2</v>
      </c>
      <c r="I48" s="130">
        <v>30</v>
      </c>
      <c r="J48" s="148"/>
      <c r="K48" s="289"/>
      <c r="L48" s="104"/>
      <c r="M48" s="267"/>
      <c r="N48" s="264"/>
      <c r="O48" s="108"/>
      <c r="P48" s="181" t="s">
        <v>65</v>
      </c>
      <c r="Q48" s="89" t="s">
        <v>128</v>
      </c>
      <c r="R48" s="109"/>
      <c r="S48" s="109">
        <v>2</v>
      </c>
      <c r="T48" s="110">
        <f>S48*15</f>
        <v>30</v>
      </c>
      <c r="U48" s="46"/>
      <c r="V48" s="291"/>
      <c r="W48" s="15"/>
    </row>
    <row r="49" spans="1:25" ht="18" customHeight="1">
      <c r="A49" s="14"/>
      <c r="B49" s="281"/>
      <c r="C49" s="263" t="s">
        <v>286</v>
      </c>
      <c r="D49" s="159"/>
      <c r="E49" s="149"/>
      <c r="F49" s="182" t="s">
        <v>287</v>
      </c>
      <c r="G49" s="142">
        <v>4</v>
      </c>
      <c r="H49" s="142">
        <v>2</v>
      </c>
      <c r="I49" s="161">
        <f>H49*30*50/60</f>
        <v>50</v>
      </c>
      <c r="J49" s="183"/>
      <c r="K49" s="289"/>
      <c r="L49" s="104"/>
      <c r="M49" s="267"/>
      <c r="N49" s="264"/>
      <c r="O49" s="108"/>
      <c r="P49" s="108"/>
      <c r="Q49" s="89" t="s">
        <v>130</v>
      </c>
      <c r="R49" s="109"/>
      <c r="S49" s="109">
        <v>2</v>
      </c>
      <c r="T49" s="110">
        <f>S49*15</f>
        <v>30</v>
      </c>
      <c r="U49" s="46"/>
      <c r="V49" s="291"/>
      <c r="W49" s="15"/>
    </row>
    <row r="50" spans="1:25" ht="18" customHeight="1">
      <c r="A50" s="14"/>
      <c r="B50" s="281"/>
      <c r="C50" s="264"/>
      <c r="D50" s="108"/>
      <c r="E50" s="61" t="s">
        <v>295</v>
      </c>
      <c r="F50" s="117" t="s">
        <v>127</v>
      </c>
      <c r="G50" s="142" t="s">
        <v>18</v>
      </c>
      <c r="H50" s="142">
        <v>2</v>
      </c>
      <c r="I50" s="110">
        <f>H50*30*50/60</f>
        <v>50</v>
      </c>
      <c r="J50" s="183"/>
      <c r="K50" s="289"/>
      <c r="L50" s="104"/>
      <c r="M50" s="267"/>
      <c r="N50" s="265"/>
      <c r="O50" s="120"/>
      <c r="P50" s="62" t="s">
        <v>32</v>
      </c>
      <c r="Q50" s="155" t="s">
        <v>131</v>
      </c>
      <c r="R50" s="135"/>
      <c r="S50" s="135">
        <v>2</v>
      </c>
      <c r="T50" s="130">
        <f>S50*15</f>
        <v>30</v>
      </c>
      <c r="U50" s="46"/>
      <c r="V50" s="291"/>
      <c r="W50" s="15"/>
    </row>
    <row r="51" spans="1:25" ht="18" customHeight="1">
      <c r="A51" s="14"/>
      <c r="B51" s="281"/>
      <c r="C51" s="264"/>
      <c r="D51" s="108"/>
      <c r="E51" s="149"/>
      <c r="F51" s="184" t="s">
        <v>133</v>
      </c>
      <c r="G51" s="142" t="s">
        <v>18</v>
      </c>
      <c r="H51" s="142">
        <v>1</v>
      </c>
      <c r="I51" s="110">
        <f t="shared" ref="I51:I58" si="5">H51*30*50/60</f>
        <v>25</v>
      </c>
      <c r="J51" s="148"/>
      <c r="K51" s="289"/>
      <c r="L51" s="104"/>
      <c r="M51" s="267"/>
      <c r="N51" s="264" t="s">
        <v>134</v>
      </c>
      <c r="O51" s="112"/>
      <c r="P51" s="121"/>
      <c r="Q51" s="178" t="s">
        <v>135</v>
      </c>
      <c r="R51" s="123" t="s">
        <v>40</v>
      </c>
      <c r="S51" s="123">
        <v>2</v>
      </c>
      <c r="T51" s="161">
        <f>S51*30*50/60</f>
        <v>50</v>
      </c>
      <c r="U51" s="46" t="s">
        <v>132</v>
      </c>
      <c r="V51" s="291"/>
      <c r="W51" s="15"/>
    </row>
    <row r="52" spans="1:25" ht="18" customHeight="1">
      <c r="A52" s="14"/>
      <c r="B52" s="281"/>
      <c r="C52" s="264"/>
      <c r="D52" s="108"/>
      <c r="E52" s="61"/>
      <c r="F52" s="117" t="s">
        <v>136</v>
      </c>
      <c r="G52" s="109" t="s">
        <v>22</v>
      </c>
      <c r="H52" s="109">
        <v>1</v>
      </c>
      <c r="I52" s="110">
        <f t="shared" si="5"/>
        <v>25</v>
      </c>
      <c r="J52" s="157"/>
      <c r="K52" s="289"/>
      <c r="L52" s="104"/>
      <c r="M52" s="267"/>
      <c r="N52" s="264"/>
      <c r="O52" s="159"/>
      <c r="P52" s="61"/>
      <c r="Q52" s="174" t="s">
        <v>308</v>
      </c>
      <c r="R52" s="109" t="s">
        <v>43</v>
      </c>
      <c r="S52" s="109">
        <v>2</v>
      </c>
      <c r="T52" s="110">
        <f>S52*30*50/60</f>
        <v>50</v>
      </c>
      <c r="U52" s="46"/>
      <c r="V52" s="291"/>
      <c r="W52" s="15"/>
    </row>
    <row r="53" spans="1:25" ht="18" customHeight="1">
      <c r="A53" s="14"/>
      <c r="B53" s="281"/>
      <c r="C53" s="264"/>
      <c r="D53" s="108"/>
      <c r="E53" s="61"/>
      <c r="F53" s="117" t="s">
        <v>137</v>
      </c>
      <c r="G53" s="109" t="s">
        <v>22</v>
      </c>
      <c r="H53" s="109">
        <v>1</v>
      </c>
      <c r="I53" s="110">
        <f t="shared" si="5"/>
        <v>25</v>
      </c>
      <c r="J53" s="157"/>
      <c r="K53" s="289"/>
      <c r="L53" s="104"/>
      <c r="M53" s="267"/>
      <c r="N53" s="264"/>
      <c r="O53" s="108"/>
      <c r="P53" s="61"/>
      <c r="Q53" s="89" t="s">
        <v>138</v>
      </c>
      <c r="R53" s="109"/>
      <c r="S53" s="109">
        <v>2</v>
      </c>
      <c r="T53" s="110">
        <f>S53*15</f>
        <v>30</v>
      </c>
      <c r="U53" s="46"/>
      <c r="V53" s="291"/>
      <c r="W53" s="15"/>
    </row>
    <row r="54" spans="1:25" ht="18" customHeight="1">
      <c r="A54" s="14"/>
      <c r="B54" s="281"/>
      <c r="C54" s="264"/>
      <c r="D54" s="108"/>
      <c r="E54" s="61"/>
      <c r="F54" s="174" t="s">
        <v>129</v>
      </c>
      <c r="G54" s="142" t="s">
        <v>40</v>
      </c>
      <c r="H54" s="142">
        <v>2</v>
      </c>
      <c r="I54" s="110">
        <f>H54*30*50/60</f>
        <v>50</v>
      </c>
      <c r="J54" s="157"/>
      <c r="K54" s="289"/>
      <c r="L54" s="104"/>
      <c r="M54" s="267"/>
      <c r="N54" s="264"/>
      <c r="O54" s="108"/>
      <c r="P54" s="61"/>
      <c r="Q54" s="89" t="s">
        <v>140</v>
      </c>
      <c r="R54" s="109"/>
      <c r="S54" s="109">
        <v>2</v>
      </c>
      <c r="T54" s="110">
        <f>S54*15</f>
        <v>30</v>
      </c>
      <c r="U54" s="46"/>
      <c r="V54" s="291"/>
      <c r="W54" s="15"/>
    </row>
    <row r="55" spans="1:25" ht="18" customHeight="1">
      <c r="A55" s="14"/>
      <c r="B55" s="281"/>
      <c r="C55" s="264"/>
      <c r="D55" s="108"/>
      <c r="E55" s="61"/>
      <c r="F55" s="150" t="s">
        <v>139</v>
      </c>
      <c r="G55" s="109" t="s">
        <v>62</v>
      </c>
      <c r="H55" s="109">
        <v>2</v>
      </c>
      <c r="I55" s="110">
        <f t="shared" si="5"/>
        <v>50</v>
      </c>
      <c r="J55" s="157"/>
      <c r="K55" s="289"/>
      <c r="L55" s="104"/>
      <c r="M55" s="267"/>
      <c r="N55" s="264"/>
      <c r="O55" s="108"/>
      <c r="P55" s="149" t="s">
        <v>32</v>
      </c>
      <c r="Q55" s="160" t="s">
        <v>141</v>
      </c>
      <c r="R55" s="142"/>
      <c r="S55" s="142">
        <v>2</v>
      </c>
      <c r="T55" s="161">
        <f>S55*15</f>
        <v>30</v>
      </c>
      <c r="U55" s="46"/>
      <c r="V55" s="291"/>
      <c r="W55" s="15"/>
    </row>
    <row r="56" spans="1:25" ht="18" customHeight="1">
      <c r="A56" s="14"/>
      <c r="B56" s="281"/>
      <c r="C56" s="264"/>
      <c r="D56" s="108"/>
      <c r="E56" s="181"/>
      <c r="F56" s="185" t="s">
        <v>296</v>
      </c>
      <c r="G56" s="186" t="s">
        <v>297</v>
      </c>
      <c r="H56" s="186">
        <v>2</v>
      </c>
      <c r="I56" s="187">
        <f t="shared" si="5"/>
        <v>50</v>
      </c>
      <c r="J56" s="157"/>
      <c r="K56" s="289"/>
      <c r="L56" s="104"/>
      <c r="M56" s="267"/>
      <c r="N56" s="153" t="s">
        <v>88</v>
      </c>
      <c r="O56" s="188"/>
      <c r="P56" s="113" t="s">
        <v>44</v>
      </c>
      <c r="Q56" s="189" t="s">
        <v>146</v>
      </c>
      <c r="R56" s="101" t="s">
        <v>40</v>
      </c>
      <c r="S56" s="101">
        <v>1</v>
      </c>
      <c r="T56" s="102">
        <f>S56*30*50/60</f>
        <v>25</v>
      </c>
      <c r="U56" s="17" t="s">
        <v>90</v>
      </c>
      <c r="V56" s="283" t="str">
        <f>IF(COUNTIF(O56:O57,"○")&gt;=1,"OK","NG")</f>
        <v>NG</v>
      </c>
      <c r="W56" s="15"/>
    </row>
    <row r="57" spans="1:25" ht="18" customHeight="1">
      <c r="A57" s="14"/>
      <c r="B57" s="281"/>
      <c r="C57" s="265"/>
      <c r="D57" s="132"/>
      <c r="E57" s="62"/>
      <c r="F57" s="155" t="s">
        <v>298</v>
      </c>
      <c r="G57" s="135"/>
      <c r="H57" s="135">
        <v>2</v>
      </c>
      <c r="I57" s="190">
        <f>H57*15</f>
        <v>30</v>
      </c>
      <c r="J57" s="148"/>
      <c r="K57" s="289"/>
      <c r="L57" s="104"/>
      <c r="M57" s="267"/>
      <c r="N57" s="154"/>
      <c r="O57" s="191"/>
      <c r="P57" s="62" t="s">
        <v>44</v>
      </c>
      <c r="Q57" s="192" t="s">
        <v>147</v>
      </c>
      <c r="R57" s="135" t="s">
        <v>43</v>
      </c>
      <c r="S57" s="135">
        <v>1</v>
      </c>
      <c r="T57" s="130">
        <f>S57*30*50/60</f>
        <v>25</v>
      </c>
      <c r="U57" s="18" t="s">
        <v>93</v>
      </c>
      <c r="V57" s="284"/>
      <c r="W57" s="15"/>
    </row>
    <row r="58" spans="1:25" ht="18" customHeight="1">
      <c r="A58" s="14"/>
      <c r="B58" s="281"/>
      <c r="C58" s="263" t="s">
        <v>142</v>
      </c>
      <c r="D58" s="112"/>
      <c r="E58" s="60"/>
      <c r="F58" s="151" t="s">
        <v>143</v>
      </c>
      <c r="G58" s="139" t="s">
        <v>22</v>
      </c>
      <c r="H58" s="139">
        <v>1</v>
      </c>
      <c r="I58" s="102">
        <f t="shared" si="5"/>
        <v>25</v>
      </c>
      <c r="J58" s="148"/>
      <c r="K58" s="289"/>
      <c r="L58" s="104"/>
      <c r="M58" s="267"/>
      <c r="N58" s="162" t="s">
        <v>149</v>
      </c>
      <c r="O58" s="159"/>
      <c r="P58" s="149" t="s">
        <v>65</v>
      </c>
      <c r="Q58" s="160" t="s">
        <v>150</v>
      </c>
      <c r="R58" s="142"/>
      <c r="S58" s="142">
        <v>2</v>
      </c>
      <c r="T58" s="161">
        <f>S58*30</f>
        <v>60</v>
      </c>
      <c r="U58" s="46" t="s">
        <v>98</v>
      </c>
      <c r="V58" s="283" t="str">
        <f>IF(COUNTIF(O58,"○")=1,"OK","NG")</f>
        <v>NG</v>
      </c>
      <c r="W58" s="15"/>
    </row>
    <row r="59" spans="1:25" ht="18" customHeight="1">
      <c r="A59" s="14"/>
      <c r="B59" s="281"/>
      <c r="C59" s="264"/>
      <c r="D59" s="159"/>
      <c r="E59" s="149"/>
      <c r="F59" s="184" t="s">
        <v>145</v>
      </c>
      <c r="G59" s="142" t="s">
        <v>22</v>
      </c>
      <c r="H59" s="142">
        <v>1</v>
      </c>
      <c r="I59" s="161">
        <f>H59*30*50/60</f>
        <v>25</v>
      </c>
      <c r="J59" s="148"/>
      <c r="K59" s="289"/>
      <c r="L59" s="104"/>
      <c r="M59" s="267"/>
      <c r="N59" s="162" t="s">
        <v>100</v>
      </c>
      <c r="O59" s="193"/>
      <c r="P59" s="194"/>
      <c r="Q59" s="163"/>
      <c r="R59" s="109"/>
      <c r="S59" s="109"/>
      <c r="T59" s="164"/>
      <c r="U59" s="46"/>
      <c r="V59" s="291"/>
      <c r="W59" s="15"/>
    </row>
    <row r="60" spans="1:25" ht="18" customHeight="1">
      <c r="A60" s="14"/>
      <c r="B60" s="281"/>
      <c r="C60" s="264"/>
      <c r="D60" s="108"/>
      <c r="E60" s="61"/>
      <c r="F60" s="174" t="s">
        <v>299</v>
      </c>
      <c r="G60" s="109" t="s">
        <v>40</v>
      </c>
      <c r="H60" s="109">
        <v>1</v>
      </c>
      <c r="I60" s="110">
        <f t="shared" ref="I60:I61" si="6">H60*30*50/60</f>
        <v>25</v>
      </c>
      <c r="J60" s="148"/>
      <c r="K60" s="289"/>
      <c r="L60" s="104"/>
      <c r="M60" s="267"/>
      <c r="N60" s="154" t="s">
        <v>155</v>
      </c>
      <c r="O60" s="165"/>
      <c r="P60" s="166"/>
      <c r="Q60" s="167"/>
      <c r="R60" s="129"/>
      <c r="S60" s="129"/>
      <c r="T60" s="176"/>
      <c r="U60" s="18"/>
      <c r="V60" s="291"/>
      <c r="W60" s="15"/>
    </row>
    <row r="61" spans="1:25" ht="18" customHeight="1">
      <c r="A61" s="14"/>
      <c r="B61" s="281"/>
      <c r="C61" s="264"/>
      <c r="D61" s="108"/>
      <c r="E61" s="61"/>
      <c r="F61" s="150" t="s">
        <v>148</v>
      </c>
      <c r="G61" s="109" t="s">
        <v>62</v>
      </c>
      <c r="H61" s="109">
        <v>1</v>
      </c>
      <c r="I61" s="110">
        <f t="shared" si="6"/>
        <v>25</v>
      </c>
      <c r="J61" s="148"/>
      <c r="K61" s="289"/>
      <c r="L61" s="195"/>
      <c r="M61" s="267"/>
      <c r="N61" s="196"/>
      <c r="O61" s="196"/>
      <c r="P61" s="196"/>
      <c r="Q61" s="196"/>
      <c r="R61" s="196"/>
      <c r="S61" s="196"/>
      <c r="T61" s="196"/>
      <c r="U61" s="97"/>
      <c r="V61" s="98"/>
      <c r="W61" s="15"/>
    </row>
    <row r="62" spans="1:25" ht="18" customHeight="1">
      <c r="A62" s="14"/>
      <c r="B62" s="281"/>
      <c r="C62" s="264"/>
      <c r="D62" s="108"/>
      <c r="E62" s="181"/>
      <c r="F62" s="197" t="s">
        <v>151</v>
      </c>
      <c r="G62" s="186"/>
      <c r="H62" s="186">
        <v>2</v>
      </c>
      <c r="I62" s="146">
        <f>H62*15</f>
        <v>30</v>
      </c>
      <c r="J62" s="148"/>
      <c r="K62" s="289"/>
      <c r="L62" s="195"/>
      <c r="M62" s="267"/>
      <c r="N62" s="105" t="s">
        <v>158</v>
      </c>
      <c r="O62" s="106"/>
      <c r="P62" s="106"/>
      <c r="Q62" s="170"/>
      <c r="R62" s="107"/>
      <c r="S62" s="107"/>
      <c r="T62" s="107"/>
      <c r="U62" s="44"/>
      <c r="V62" s="45"/>
      <c r="W62" s="15"/>
    </row>
    <row r="63" spans="1:25" ht="18" customHeight="1">
      <c r="A63" s="14"/>
      <c r="B63" s="282"/>
      <c r="C63" s="265"/>
      <c r="D63" s="132"/>
      <c r="E63" s="62"/>
      <c r="F63" s="155" t="s">
        <v>300</v>
      </c>
      <c r="G63" s="135"/>
      <c r="H63" s="135">
        <v>2</v>
      </c>
      <c r="I63" s="130">
        <f>H63*15</f>
        <v>30</v>
      </c>
      <c r="J63" s="198"/>
      <c r="K63" s="290"/>
      <c r="L63" s="195"/>
      <c r="M63" s="267"/>
      <c r="N63" s="274" t="s">
        <v>160</v>
      </c>
      <c r="O63" s="112"/>
      <c r="P63" s="121"/>
      <c r="Q63" s="185" t="s">
        <v>161</v>
      </c>
      <c r="R63" s="123" t="s">
        <v>62</v>
      </c>
      <c r="S63" s="123">
        <v>2</v>
      </c>
      <c r="T63" s="102">
        <f t="shared" ref="T63:T72" si="7">S63*30*50/60</f>
        <v>50</v>
      </c>
      <c r="U63" s="17"/>
      <c r="V63" s="283" t="str">
        <f>IF(AND(COUNTIF(O63:O75,"○")&gt;=1,COUNTIF(O76:O83,"○")&gt;=1,COUNTIF(O84:O96,"○")&gt;=1,COUNTIF(O63:O96,"○")&gt;=10,COUNTIFS(P63:P96,"＃",O63:O96,"○")&gt;=2),"OK","NG")</f>
        <v>NG</v>
      </c>
      <c r="W63" s="15"/>
    </row>
    <row r="64" spans="1:25" s="23" customFormat="1" ht="18" customHeight="1">
      <c r="A64" s="14"/>
      <c r="B64" s="280" t="s">
        <v>152</v>
      </c>
      <c r="C64" s="263" t="s">
        <v>153</v>
      </c>
      <c r="D64" s="112"/>
      <c r="E64" s="121"/>
      <c r="F64" s="199" t="s">
        <v>154</v>
      </c>
      <c r="G64" s="142">
        <v>5</v>
      </c>
      <c r="H64" s="142">
        <v>1</v>
      </c>
      <c r="I64" s="102">
        <f>H64*30*50/60</f>
        <v>25</v>
      </c>
      <c r="J64" s="144"/>
      <c r="K64" s="271" t="str">
        <f>IF(COUNTIF(D68,"○")=1,"OK","NG")</f>
        <v>NG</v>
      </c>
      <c r="L64" s="195"/>
      <c r="M64" s="267"/>
      <c r="N64" s="275"/>
      <c r="O64" s="108"/>
      <c r="P64" s="61"/>
      <c r="Q64" s="150" t="s">
        <v>164</v>
      </c>
      <c r="R64" s="109" t="s">
        <v>62</v>
      </c>
      <c r="S64" s="109">
        <v>1</v>
      </c>
      <c r="T64" s="110">
        <f t="shared" si="7"/>
        <v>25</v>
      </c>
      <c r="U64" s="46" t="s">
        <v>79</v>
      </c>
      <c r="V64" s="291"/>
      <c r="W64" s="15"/>
      <c r="Y64" s="1"/>
    </row>
    <row r="65" spans="1:23" ht="18" customHeight="1">
      <c r="A65" s="14"/>
      <c r="B65" s="281"/>
      <c r="C65" s="292"/>
      <c r="D65" s="108"/>
      <c r="E65" s="181"/>
      <c r="F65" s="200" t="s">
        <v>156</v>
      </c>
      <c r="G65" s="109">
        <v>4</v>
      </c>
      <c r="H65" s="109">
        <v>1</v>
      </c>
      <c r="I65" s="110">
        <f>H65*30*50/60</f>
        <v>25</v>
      </c>
      <c r="J65" s="144"/>
      <c r="K65" s="272"/>
      <c r="L65" s="195"/>
      <c r="M65" s="267"/>
      <c r="N65" s="275"/>
      <c r="O65" s="108"/>
      <c r="P65" s="61"/>
      <c r="Q65" s="150" t="s">
        <v>167</v>
      </c>
      <c r="R65" s="109" t="s">
        <v>47</v>
      </c>
      <c r="S65" s="109">
        <v>1</v>
      </c>
      <c r="T65" s="110">
        <f t="shared" si="7"/>
        <v>25</v>
      </c>
      <c r="U65" s="46" t="s">
        <v>115</v>
      </c>
      <c r="V65" s="291"/>
      <c r="W65" s="15"/>
    </row>
    <row r="66" spans="1:23" ht="18" customHeight="1">
      <c r="A66" s="20"/>
      <c r="B66" s="281"/>
      <c r="C66" s="292"/>
      <c r="D66" s="201"/>
      <c r="E66" s="181"/>
      <c r="F66" s="200" t="s">
        <v>157</v>
      </c>
      <c r="G66" s="109">
        <v>5</v>
      </c>
      <c r="H66" s="109">
        <v>1</v>
      </c>
      <c r="I66" s="110">
        <f>H66*30*50/60</f>
        <v>25</v>
      </c>
      <c r="J66" s="144"/>
      <c r="K66" s="272"/>
      <c r="L66" s="195"/>
      <c r="M66" s="267"/>
      <c r="N66" s="275"/>
      <c r="O66" s="108"/>
      <c r="P66" s="61"/>
      <c r="Q66" s="150" t="s">
        <v>170</v>
      </c>
      <c r="R66" s="109" t="s">
        <v>47</v>
      </c>
      <c r="S66" s="109">
        <v>1</v>
      </c>
      <c r="T66" s="110">
        <f t="shared" si="7"/>
        <v>25</v>
      </c>
      <c r="U66" s="47" t="s">
        <v>171</v>
      </c>
      <c r="V66" s="291"/>
      <c r="W66" s="21"/>
    </row>
    <row r="67" spans="1:23" ht="18" customHeight="1">
      <c r="A67" s="12"/>
      <c r="B67" s="281"/>
      <c r="C67" s="292"/>
      <c r="D67" s="201"/>
      <c r="E67" s="61"/>
      <c r="F67" s="174" t="s">
        <v>159</v>
      </c>
      <c r="G67" s="109" t="s">
        <v>43</v>
      </c>
      <c r="H67" s="109">
        <v>1</v>
      </c>
      <c r="I67" s="110">
        <f>H67*30*50/60</f>
        <v>25</v>
      </c>
      <c r="J67" s="144"/>
      <c r="K67" s="272"/>
      <c r="L67" s="195"/>
      <c r="M67" s="267"/>
      <c r="N67" s="275"/>
      <c r="O67" s="108"/>
      <c r="P67" s="61"/>
      <c r="Q67" s="150" t="s">
        <v>173</v>
      </c>
      <c r="R67" s="109" t="s">
        <v>62</v>
      </c>
      <c r="S67" s="109">
        <v>1</v>
      </c>
      <c r="T67" s="110">
        <f t="shared" si="7"/>
        <v>25</v>
      </c>
      <c r="U67" s="90"/>
      <c r="V67" s="291"/>
      <c r="W67" s="13"/>
    </row>
    <row r="68" spans="1:23" ht="18" customHeight="1">
      <c r="A68" s="14"/>
      <c r="B68" s="281"/>
      <c r="C68" s="293"/>
      <c r="D68" s="132"/>
      <c r="E68" s="133" t="s">
        <v>65</v>
      </c>
      <c r="F68" s="134" t="s">
        <v>162</v>
      </c>
      <c r="G68" s="129"/>
      <c r="H68" s="129">
        <v>2</v>
      </c>
      <c r="I68" s="130">
        <f>H68*15</f>
        <v>30</v>
      </c>
      <c r="J68" s="198" t="s">
        <v>163</v>
      </c>
      <c r="K68" s="273"/>
      <c r="L68" s="202"/>
      <c r="M68" s="267"/>
      <c r="N68" s="275"/>
      <c r="O68" s="108"/>
      <c r="P68" s="61"/>
      <c r="Q68" s="150" t="s">
        <v>176</v>
      </c>
      <c r="R68" s="109" t="s">
        <v>47</v>
      </c>
      <c r="S68" s="109">
        <v>1</v>
      </c>
      <c r="T68" s="110">
        <f t="shared" si="7"/>
        <v>25</v>
      </c>
      <c r="U68" s="90"/>
      <c r="V68" s="291"/>
      <c r="W68" s="15"/>
    </row>
    <row r="69" spans="1:23" ht="18" customHeight="1">
      <c r="A69" s="14"/>
      <c r="B69" s="281"/>
      <c r="C69" s="263" t="s">
        <v>165</v>
      </c>
      <c r="D69" s="108"/>
      <c r="E69" s="61"/>
      <c r="F69" s="203" t="s">
        <v>166</v>
      </c>
      <c r="G69" s="109">
        <v>5</v>
      </c>
      <c r="H69" s="109">
        <v>1</v>
      </c>
      <c r="I69" s="110">
        <f>H69*30*50/60</f>
        <v>25</v>
      </c>
      <c r="J69" s="143"/>
      <c r="K69" s="271" t="str">
        <f>IF(COUNTIF(D72:D73,"○")=2,"OK","NG")</f>
        <v>NG</v>
      </c>
      <c r="L69" s="141"/>
      <c r="M69" s="267"/>
      <c r="N69" s="275"/>
      <c r="O69" s="108"/>
      <c r="P69" s="61"/>
      <c r="Q69" s="150" t="s">
        <v>178</v>
      </c>
      <c r="R69" s="109" t="s">
        <v>47</v>
      </c>
      <c r="S69" s="109">
        <v>2</v>
      </c>
      <c r="T69" s="110">
        <f t="shared" si="7"/>
        <v>50</v>
      </c>
      <c r="U69" s="46"/>
      <c r="V69" s="291"/>
      <c r="W69" s="15"/>
    </row>
    <row r="70" spans="1:23" ht="18" customHeight="1">
      <c r="A70" s="14"/>
      <c r="B70" s="281"/>
      <c r="C70" s="264"/>
      <c r="D70" s="201"/>
      <c r="E70" s="61"/>
      <c r="F70" s="117" t="s">
        <v>168</v>
      </c>
      <c r="G70" s="109" t="s">
        <v>22</v>
      </c>
      <c r="H70" s="109">
        <v>1</v>
      </c>
      <c r="I70" s="110">
        <f>H70*30*50/60</f>
        <v>25</v>
      </c>
      <c r="J70" s="144"/>
      <c r="K70" s="272"/>
      <c r="L70" s="104"/>
      <c r="M70" s="267"/>
      <c r="N70" s="275"/>
      <c r="O70" s="108"/>
      <c r="P70" s="61"/>
      <c r="Q70" s="150" t="s">
        <v>180</v>
      </c>
      <c r="R70" s="109" t="s">
        <v>47</v>
      </c>
      <c r="S70" s="109">
        <v>1</v>
      </c>
      <c r="T70" s="110">
        <f t="shared" si="7"/>
        <v>25</v>
      </c>
      <c r="U70" s="46"/>
      <c r="V70" s="291"/>
      <c r="W70" s="15"/>
    </row>
    <row r="71" spans="1:23" ht="18" customHeight="1">
      <c r="A71" s="14"/>
      <c r="B71" s="281"/>
      <c r="C71" s="264"/>
      <c r="D71" s="201"/>
      <c r="E71" s="149" t="s">
        <v>44</v>
      </c>
      <c r="F71" s="150" t="s">
        <v>168</v>
      </c>
      <c r="G71" s="109" t="s">
        <v>47</v>
      </c>
      <c r="H71" s="109">
        <v>1</v>
      </c>
      <c r="I71" s="110">
        <f>H71*30*50/60</f>
        <v>25</v>
      </c>
      <c r="J71" s="144"/>
      <c r="K71" s="272"/>
      <c r="L71" s="104"/>
      <c r="M71" s="267"/>
      <c r="N71" s="275"/>
      <c r="O71" s="108"/>
      <c r="P71" s="61"/>
      <c r="Q71" s="150" t="s">
        <v>182</v>
      </c>
      <c r="R71" s="109" t="s">
        <v>47</v>
      </c>
      <c r="S71" s="109">
        <v>1</v>
      </c>
      <c r="T71" s="110">
        <f t="shared" si="7"/>
        <v>25</v>
      </c>
      <c r="U71" s="46"/>
      <c r="V71" s="291"/>
      <c r="W71" s="15"/>
    </row>
    <row r="72" spans="1:23" ht="18" customHeight="1">
      <c r="A72" s="14"/>
      <c r="B72" s="281"/>
      <c r="C72" s="264"/>
      <c r="D72" s="108"/>
      <c r="E72" s="61" t="s">
        <v>65</v>
      </c>
      <c r="F72" s="89" t="s">
        <v>172</v>
      </c>
      <c r="G72" s="109"/>
      <c r="H72" s="109">
        <v>2</v>
      </c>
      <c r="I72" s="110">
        <f>H72*15</f>
        <v>30</v>
      </c>
      <c r="J72" s="144"/>
      <c r="K72" s="272"/>
      <c r="L72" s="104"/>
      <c r="M72" s="267"/>
      <c r="N72" s="275"/>
      <c r="O72" s="108"/>
      <c r="P72" s="61"/>
      <c r="Q72" s="150" t="s">
        <v>183</v>
      </c>
      <c r="R72" s="109" t="s">
        <v>47</v>
      </c>
      <c r="S72" s="109">
        <v>1</v>
      </c>
      <c r="T72" s="110">
        <f t="shared" si="7"/>
        <v>25</v>
      </c>
      <c r="U72" s="46"/>
      <c r="V72" s="291"/>
      <c r="W72" s="15"/>
    </row>
    <row r="73" spans="1:23" ht="18" customHeight="1">
      <c r="A73" s="14"/>
      <c r="B73" s="281"/>
      <c r="C73" s="265"/>
      <c r="D73" s="132"/>
      <c r="E73" s="133" t="s">
        <v>65</v>
      </c>
      <c r="F73" s="134" t="s">
        <v>174</v>
      </c>
      <c r="G73" s="204"/>
      <c r="H73" s="204">
        <v>2</v>
      </c>
      <c r="I73" s="130">
        <f>H73*15</f>
        <v>30</v>
      </c>
      <c r="J73" s="205" t="s">
        <v>175</v>
      </c>
      <c r="K73" s="273"/>
      <c r="L73" s="104"/>
      <c r="M73" s="267"/>
      <c r="N73" s="275"/>
      <c r="O73" s="108"/>
      <c r="P73" s="61"/>
      <c r="Q73" s="89" t="s">
        <v>188</v>
      </c>
      <c r="R73" s="109"/>
      <c r="S73" s="109">
        <v>2</v>
      </c>
      <c r="T73" s="110">
        <f t="shared" ref="T73:T75" si="8">S73*15</f>
        <v>30</v>
      </c>
      <c r="U73" s="48"/>
      <c r="V73" s="291"/>
      <c r="W73" s="15"/>
    </row>
    <row r="74" spans="1:23" ht="18" customHeight="1">
      <c r="A74" s="14"/>
      <c r="B74" s="281"/>
      <c r="C74" s="263" t="s">
        <v>177</v>
      </c>
      <c r="D74" s="112"/>
      <c r="E74" s="113"/>
      <c r="F74" s="206" t="s">
        <v>179</v>
      </c>
      <c r="G74" s="101">
        <v>4</v>
      </c>
      <c r="H74" s="101">
        <v>1</v>
      </c>
      <c r="I74" s="102">
        <f t="shared" ref="I74:I84" si="9">H74*30*50/60</f>
        <v>25</v>
      </c>
      <c r="J74" s="207"/>
      <c r="K74" s="271" t="str">
        <f>IF(COUNTIF(D85:D88,"○")=4,"OK","NG")</f>
        <v>NG</v>
      </c>
      <c r="L74" s="104"/>
      <c r="M74" s="267"/>
      <c r="N74" s="275"/>
      <c r="O74" s="108"/>
      <c r="P74" s="61" t="s">
        <v>32</v>
      </c>
      <c r="Q74" s="89" t="s">
        <v>190</v>
      </c>
      <c r="R74" s="109"/>
      <c r="S74" s="109">
        <v>2</v>
      </c>
      <c r="T74" s="110">
        <f t="shared" si="8"/>
        <v>30</v>
      </c>
      <c r="U74" s="46"/>
      <c r="V74" s="291"/>
      <c r="W74" s="15"/>
    </row>
    <row r="75" spans="1:23" ht="18" customHeight="1">
      <c r="A75" s="14"/>
      <c r="B75" s="281"/>
      <c r="C75" s="292"/>
      <c r="D75" s="201"/>
      <c r="E75" s="61"/>
      <c r="F75" s="203" t="s">
        <v>181</v>
      </c>
      <c r="G75" s="109">
        <v>4</v>
      </c>
      <c r="H75" s="109">
        <v>2</v>
      </c>
      <c r="I75" s="110">
        <f t="shared" si="9"/>
        <v>50</v>
      </c>
      <c r="J75" s="140"/>
      <c r="K75" s="272"/>
      <c r="L75" s="141"/>
      <c r="M75" s="267"/>
      <c r="N75" s="276"/>
      <c r="O75" s="108"/>
      <c r="P75" s="61" t="s">
        <v>32</v>
      </c>
      <c r="Q75" s="89" t="s">
        <v>193</v>
      </c>
      <c r="R75" s="109"/>
      <c r="S75" s="109">
        <v>2</v>
      </c>
      <c r="T75" s="110">
        <f t="shared" si="8"/>
        <v>30</v>
      </c>
      <c r="U75" s="46"/>
      <c r="V75" s="291"/>
      <c r="W75" s="15"/>
    </row>
    <row r="76" spans="1:23" ht="18" customHeight="1">
      <c r="A76" s="14"/>
      <c r="B76" s="281"/>
      <c r="C76" s="292"/>
      <c r="D76" s="201"/>
      <c r="E76" s="61"/>
      <c r="F76" s="203" t="s">
        <v>181</v>
      </c>
      <c r="G76" s="109">
        <v>5</v>
      </c>
      <c r="H76" s="109">
        <v>1</v>
      </c>
      <c r="I76" s="110">
        <f t="shared" si="9"/>
        <v>25</v>
      </c>
      <c r="J76" s="143"/>
      <c r="K76" s="272"/>
      <c r="L76" s="141"/>
      <c r="M76" s="267"/>
      <c r="N76" s="274" t="s">
        <v>195</v>
      </c>
      <c r="O76" s="112"/>
      <c r="P76" s="60"/>
      <c r="Q76" s="208" t="s">
        <v>196</v>
      </c>
      <c r="R76" s="139" t="s">
        <v>62</v>
      </c>
      <c r="S76" s="139">
        <v>2</v>
      </c>
      <c r="T76" s="102">
        <f>S76*30*50/60</f>
        <v>50</v>
      </c>
      <c r="U76" s="46"/>
      <c r="V76" s="291"/>
      <c r="W76" s="15"/>
    </row>
    <row r="77" spans="1:23" ht="18" customHeight="1">
      <c r="A77" s="14"/>
      <c r="B77" s="281"/>
      <c r="C77" s="292"/>
      <c r="D77" s="201"/>
      <c r="E77" s="61"/>
      <c r="F77" s="203" t="s">
        <v>184</v>
      </c>
      <c r="G77" s="109">
        <v>4</v>
      </c>
      <c r="H77" s="109">
        <v>2</v>
      </c>
      <c r="I77" s="110">
        <f t="shared" si="9"/>
        <v>50</v>
      </c>
      <c r="J77" s="143"/>
      <c r="K77" s="272"/>
      <c r="L77" s="141"/>
      <c r="M77" s="267"/>
      <c r="N77" s="275"/>
      <c r="O77" s="108"/>
      <c r="P77" s="149"/>
      <c r="Q77" s="209" t="s">
        <v>199</v>
      </c>
      <c r="R77" s="123" t="s">
        <v>62</v>
      </c>
      <c r="S77" s="123">
        <v>1</v>
      </c>
      <c r="T77" s="110">
        <f>S77*30*50/60</f>
        <v>25</v>
      </c>
      <c r="U77" s="46"/>
      <c r="V77" s="291"/>
      <c r="W77" s="15"/>
    </row>
    <row r="78" spans="1:23" ht="18" customHeight="1">
      <c r="A78" s="14"/>
      <c r="B78" s="281"/>
      <c r="C78" s="292"/>
      <c r="D78" s="201"/>
      <c r="E78" s="61"/>
      <c r="F78" s="203" t="s">
        <v>184</v>
      </c>
      <c r="G78" s="109">
        <v>5</v>
      </c>
      <c r="H78" s="109">
        <v>1</v>
      </c>
      <c r="I78" s="110">
        <f t="shared" si="9"/>
        <v>25</v>
      </c>
      <c r="J78" s="143"/>
      <c r="K78" s="272"/>
      <c r="L78" s="141"/>
      <c r="M78" s="267"/>
      <c r="N78" s="275"/>
      <c r="O78" s="108"/>
      <c r="P78" s="61"/>
      <c r="Q78" s="150" t="s">
        <v>202</v>
      </c>
      <c r="R78" s="109" t="s">
        <v>47</v>
      </c>
      <c r="S78" s="109">
        <v>1</v>
      </c>
      <c r="T78" s="110">
        <f>S78*30*50/60</f>
        <v>25</v>
      </c>
      <c r="U78" s="46"/>
      <c r="V78" s="291"/>
      <c r="W78" s="15"/>
    </row>
    <row r="79" spans="1:23" ht="18" customHeight="1">
      <c r="A79" s="14"/>
      <c r="B79" s="281"/>
      <c r="C79" s="292"/>
      <c r="D79" s="108"/>
      <c r="E79" s="61"/>
      <c r="F79" s="203" t="s">
        <v>186</v>
      </c>
      <c r="G79" s="109">
        <v>4</v>
      </c>
      <c r="H79" s="109">
        <v>1</v>
      </c>
      <c r="I79" s="110">
        <f t="shared" si="9"/>
        <v>25</v>
      </c>
      <c r="J79" s="143"/>
      <c r="K79" s="272"/>
      <c r="L79" s="141"/>
      <c r="M79" s="267"/>
      <c r="N79" s="275"/>
      <c r="O79" s="108"/>
      <c r="P79" s="61"/>
      <c r="Q79" s="150" t="s">
        <v>204</v>
      </c>
      <c r="R79" s="109" t="s">
        <v>62</v>
      </c>
      <c r="S79" s="109">
        <v>1</v>
      </c>
      <c r="T79" s="110">
        <f>S79*30*50/60</f>
        <v>25</v>
      </c>
      <c r="U79" s="46"/>
      <c r="V79" s="291"/>
      <c r="W79" s="15"/>
    </row>
    <row r="80" spans="1:23" ht="18" customHeight="1">
      <c r="A80" s="14"/>
      <c r="B80" s="281"/>
      <c r="C80" s="292"/>
      <c r="D80" s="108"/>
      <c r="E80" s="61"/>
      <c r="F80" s="203" t="s">
        <v>187</v>
      </c>
      <c r="G80" s="109">
        <v>4</v>
      </c>
      <c r="H80" s="109">
        <v>2</v>
      </c>
      <c r="I80" s="110">
        <f t="shared" si="9"/>
        <v>50</v>
      </c>
      <c r="J80" s="143"/>
      <c r="K80" s="272"/>
      <c r="L80" s="141"/>
      <c r="M80" s="267"/>
      <c r="N80" s="275"/>
      <c r="O80" s="108"/>
      <c r="P80" s="61"/>
      <c r="Q80" s="150" t="s">
        <v>206</v>
      </c>
      <c r="R80" s="109" t="s">
        <v>62</v>
      </c>
      <c r="S80" s="109">
        <v>1</v>
      </c>
      <c r="T80" s="110">
        <f>S80*30*50/60</f>
        <v>25</v>
      </c>
      <c r="U80" s="46"/>
      <c r="V80" s="291"/>
      <c r="W80" s="15"/>
    </row>
    <row r="81" spans="1:23" ht="18" customHeight="1">
      <c r="A81" s="14"/>
      <c r="B81" s="281"/>
      <c r="C81" s="292"/>
      <c r="D81" s="108"/>
      <c r="E81" s="61"/>
      <c r="F81" s="210" t="s">
        <v>189</v>
      </c>
      <c r="G81" s="109">
        <v>5</v>
      </c>
      <c r="H81" s="109">
        <v>1</v>
      </c>
      <c r="I81" s="110">
        <f t="shared" si="9"/>
        <v>25</v>
      </c>
      <c r="J81" s="143"/>
      <c r="K81" s="272"/>
      <c r="L81" s="141"/>
      <c r="M81" s="267"/>
      <c r="N81" s="275"/>
      <c r="O81" s="108"/>
      <c r="P81" s="61"/>
      <c r="Q81" s="89" t="s">
        <v>208</v>
      </c>
      <c r="R81" s="109"/>
      <c r="S81" s="109">
        <v>2</v>
      </c>
      <c r="T81" s="110">
        <f>S81*15</f>
        <v>30</v>
      </c>
      <c r="U81" s="46"/>
      <c r="V81" s="291"/>
      <c r="W81" s="15"/>
    </row>
    <row r="82" spans="1:23" ht="18" customHeight="1">
      <c r="A82" s="14"/>
      <c r="B82" s="281"/>
      <c r="C82" s="292"/>
      <c r="D82" s="108"/>
      <c r="E82" s="61"/>
      <c r="F82" s="210" t="s">
        <v>192</v>
      </c>
      <c r="G82" s="109">
        <v>5</v>
      </c>
      <c r="H82" s="109">
        <v>1</v>
      </c>
      <c r="I82" s="110">
        <f t="shared" si="9"/>
        <v>25</v>
      </c>
      <c r="J82" s="148"/>
      <c r="K82" s="272"/>
      <c r="L82" s="141"/>
      <c r="M82" s="267"/>
      <c r="N82" s="275"/>
      <c r="O82" s="108"/>
      <c r="P82" s="61"/>
      <c r="Q82" s="89" t="s">
        <v>212</v>
      </c>
      <c r="R82" s="109"/>
      <c r="S82" s="109">
        <v>2</v>
      </c>
      <c r="T82" s="110">
        <f>S82*15</f>
        <v>30</v>
      </c>
      <c r="U82" s="46"/>
      <c r="V82" s="291"/>
      <c r="W82" s="15"/>
    </row>
    <row r="83" spans="1:23" ht="18" customHeight="1">
      <c r="A83" s="14"/>
      <c r="B83" s="281"/>
      <c r="C83" s="292"/>
      <c r="D83" s="108"/>
      <c r="E83" s="61"/>
      <c r="F83" s="117" t="s">
        <v>191</v>
      </c>
      <c r="G83" s="109" t="s">
        <v>22</v>
      </c>
      <c r="H83" s="109">
        <v>1</v>
      </c>
      <c r="I83" s="110">
        <f t="shared" si="9"/>
        <v>25</v>
      </c>
      <c r="J83" s="148"/>
      <c r="K83" s="272"/>
      <c r="L83" s="141"/>
      <c r="M83" s="267"/>
      <c r="N83" s="276"/>
      <c r="O83" s="108"/>
      <c r="P83" s="121" t="s">
        <v>32</v>
      </c>
      <c r="Q83" s="122" t="s">
        <v>215</v>
      </c>
      <c r="R83" s="123"/>
      <c r="S83" s="123">
        <v>2</v>
      </c>
      <c r="T83" s="110">
        <f>S83*15</f>
        <v>30</v>
      </c>
      <c r="U83" s="46"/>
      <c r="V83" s="291"/>
      <c r="W83" s="15"/>
    </row>
    <row r="84" spans="1:23" ht="18" customHeight="1">
      <c r="A84" s="14"/>
      <c r="B84" s="281"/>
      <c r="C84" s="292"/>
      <c r="D84" s="108"/>
      <c r="E84" s="61"/>
      <c r="F84" s="174" t="s">
        <v>194</v>
      </c>
      <c r="G84" s="109" t="s">
        <v>43</v>
      </c>
      <c r="H84" s="109">
        <v>2</v>
      </c>
      <c r="I84" s="110">
        <f t="shared" si="9"/>
        <v>50</v>
      </c>
      <c r="J84" s="211"/>
      <c r="K84" s="272"/>
      <c r="L84" s="141"/>
      <c r="M84" s="267"/>
      <c r="N84" s="275" t="s">
        <v>218</v>
      </c>
      <c r="O84" s="112"/>
      <c r="P84" s="60"/>
      <c r="Q84" s="208" t="s">
        <v>219</v>
      </c>
      <c r="R84" s="139" t="s">
        <v>62</v>
      </c>
      <c r="S84" s="139">
        <v>2</v>
      </c>
      <c r="T84" s="102">
        <f t="shared" ref="T84:T92" si="10">S84*30*50/60</f>
        <v>50</v>
      </c>
      <c r="U84" s="46"/>
      <c r="V84" s="291"/>
      <c r="W84" s="15"/>
    </row>
    <row r="85" spans="1:23" ht="18" customHeight="1">
      <c r="A85" s="14"/>
      <c r="B85" s="281"/>
      <c r="C85" s="292"/>
      <c r="D85" s="108"/>
      <c r="E85" s="61" t="s">
        <v>65</v>
      </c>
      <c r="F85" s="89" t="s">
        <v>197</v>
      </c>
      <c r="G85" s="109"/>
      <c r="H85" s="109">
        <v>2</v>
      </c>
      <c r="I85" s="110">
        <f>H85*15</f>
        <v>30</v>
      </c>
      <c r="J85" s="148" t="s">
        <v>198</v>
      </c>
      <c r="K85" s="272"/>
      <c r="L85" s="141"/>
      <c r="M85" s="267"/>
      <c r="N85" s="275"/>
      <c r="O85" s="108"/>
      <c r="P85" s="121"/>
      <c r="Q85" s="212" t="s">
        <v>221</v>
      </c>
      <c r="R85" s="123" t="s">
        <v>47</v>
      </c>
      <c r="S85" s="123">
        <v>1</v>
      </c>
      <c r="T85" s="161">
        <f t="shared" si="10"/>
        <v>25</v>
      </c>
      <c r="U85" s="46"/>
      <c r="V85" s="291"/>
      <c r="W85" s="15"/>
    </row>
    <row r="86" spans="1:23" ht="18" customHeight="1">
      <c r="A86" s="14"/>
      <c r="B86" s="281"/>
      <c r="C86" s="292"/>
      <c r="D86" s="108"/>
      <c r="E86" s="61" t="s">
        <v>65</v>
      </c>
      <c r="F86" s="89" t="s">
        <v>200</v>
      </c>
      <c r="G86" s="109"/>
      <c r="H86" s="109">
        <v>2</v>
      </c>
      <c r="I86" s="110">
        <f>H86*15</f>
        <v>30</v>
      </c>
      <c r="J86" s="148" t="s">
        <v>201</v>
      </c>
      <c r="K86" s="272"/>
      <c r="L86" s="141"/>
      <c r="M86" s="267"/>
      <c r="N86" s="275"/>
      <c r="O86" s="108"/>
      <c r="P86" s="61"/>
      <c r="Q86" s="150" t="s">
        <v>223</v>
      </c>
      <c r="R86" s="109" t="s">
        <v>47</v>
      </c>
      <c r="S86" s="109">
        <v>1</v>
      </c>
      <c r="T86" s="110">
        <f t="shared" si="10"/>
        <v>25</v>
      </c>
      <c r="U86" s="46"/>
      <c r="V86" s="291"/>
      <c r="W86" s="15"/>
    </row>
    <row r="87" spans="1:23" ht="18" customHeight="1">
      <c r="A87" s="14"/>
      <c r="B87" s="281"/>
      <c r="C87" s="292"/>
      <c r="D87" s="108"/>
      <c r="E87" s="61" t="s">
        <v>65</v>
      </c>
      <c r="F87" s="89" t="s">
        <v>203</v>
      </c>
      <c r="G87" s="109"/>
      <c r="H87" s="109">
        <v>2</v>
      </c>
      <c r="I87" s="110">
        <f>H87*15</f>
        <v>30</v>
      </c>
      <c r="J87" s="148"/>
      <c r="K87" s="272"/>
      <c r="L87" s="202"/>
      <c r="M87" s="267"/>
      <c r="N87" s="275"/>
      <c r="O87" s="108"/>
      <c r="P87" s="61"/>
      <c r="Q87" s="150" t="s">
        <v>225</v>
      </c>
      <c r="R87" s="109" t="s">
        <v>47</v>
      </c>
      <c r="S87" s="109">
        <v>1</v>
      </c>
      <c r="T87" s="110">
        <f t="shared" si="10"/>
        <v>25</v>
      </c>
      <c r="U87" s="46"/>
      <c r="V87" s="291"/>
      <c r="W87" s="15"/>
    </row>
    <row r="88" spans="1:23" ht="18" customHeight="1">
      <c r="A88" s="14"/>
      <c r="B88" s="281"/>
      <c r="C88" s="292"/>
      <c r="D88" s="201"/>
      <c r="E88" s="61" t="s">
        <v>65</v>
      </c>
      <c r="F88" s="89" t="s">
        <v>205</v>
      </c>
      <c r="G88" s="109"/>
      <c r="H88" s="109">
        <v>2</v>
      </c>
      <c r="I88" s="110">
        <f>H88*15</f>
        <v>30</v>
      </c>
      <c r="J88" s="148"/>
      <c r="K88" s="272"/>
      <c r="L88" s="195"/>
      <c r="M88" s="267"/>
      <c r="N88" s="275"/>
      <c r="O88" s="108"/>
      <c r="P88" s="61"/>
      <c r="Q88" s="150" t="s">
        <v>227</v>
      </c>
      <c r="R88" s="109" t="s">
        <v>62</v>
      </c>
      <c r="S88" s="109">
        <v>1</v>
      </c>
      <c r="T88" s="110">
        <f t="shared" si="10"/>
        <v>25</v>
      </c>
      <c r="U88" s="46"/>
      <c r="V88" s="291"/>
      <c r="W88" s="15"/>
    </row>
    <row r="89" spans="1:23" ht="18" customHeight="1">
      <c r="A89" s="14"/>
      <c r="B89" s="282"/>
      <c r="C89" s="293"/>
      <c r="D89" s="132"/>
      <c r="E89" s="133"/>
      <c r="F89" s="134" t="s">
        <v>207</v>
      </c>
      <c r="G89" s="204"/>
      <c r="H89" s="204">
        <v>2</v>
      </c>
      <c r="I89" s="130">
        <f>H89*15</f>
        <v>30</v>
      </c>
      <c r="J89" s="213"/>
      <c r="K89" s="273"/>
      <c r="L89" s="195"/>
      <c r="M89" s="267"/>
      <c r="N89" s="275"/>
      <c r="O89" s="108"/>
      <c r="P89" s="61"/>
      <c r="Q89" s="150" t="s">
        <v>229</v>
      </c>
      <c r="R89" s="109" t="s">
        <v>47</v>
      </c>
      <c r="S89" s="109">
        <v>1</v>
      </c>
      <c r="T89" s="110">
        <f t="shared" si="10"/>
        <v>25</v>
      </c>
      <c r="U89" s="46"/>
      <c r="V89" s="291"/>
      <c r="W89" s="15"/>
    </row>
    <row r="90" spans="1:23" ht="18" customHeight="1">
      <c r="A90" s="14"/>
      <c r="B90" s="280" t="s">
        <v>209</v>
      </c>
      <c r="C90" s="263" t="s">
        <v>210</v>
      </c>
      <c r="D90" s="112"/>
      <c r="E90" s="60"/>
      <c r="F90" s="151" t="s">
        <v>211</v>
      </c>
      <c r="G90" s="139" t="s">
        <v>18</v>
      </c>
      <c r="H90" s="214">
        <v>1</v>
      </c>
      <c r="I90" s="102">
        <f t="shared" ref="I90:I99" si="11">H90*30*50/60</f>
        <v>25</v>
      </c>
      <c r="J90" s="215"/>
      <c r="K90" s="271" t="str">
        <f>IF(COUNTIF(D90:D100,"○")&gt;=1,"OK","NG")</f>
        <v>NG</v>
      </c>
      <c r="L90" s="216"/>
      <c r="M90" s="267"/>
      <c r="N90" s="275"/>
      <c r="O90" s="108"/>
      <c r="P90" s="61"/>
      <c r="Q90" s="150" t="s">
        <v>231</v>
      </c>
      <c r="R90" s="109" t="s">
        <v>47</v>
      </c>
      <c r="S90" s="109">
        <v>1</v>
      </c>
      <c r="T90" s="110">
        <f t="shared" si="10"/>
        <v>25</v>
      </c>
      <c r="U90" s="46"/>
      <c r="V90" s="291"/>
      <c r="W90" s="15"/>
    </row>
    <row r="91" spans="1:23" ht="18" customHeight="1">
      <c r="A91" s="14"/>
      <c r="B91" s="281"/>
      <c r="C91" s="264"/>
      <c r="D91" s="159"/>
      <c r="E91" s="149"/>
      <c r="F91" s="117" t="s">
        <v>213</v>
      </c>
      <c r="G91" s="123" t="s">
        <v>22</v>
      </c>
      <c r="H91" s="123">
        <v>1</v>
      </c>
      <c r="I91" s="161">
        <f t="shared" si="11"/>
        <v>25</v>
      </c>
      <c r="J91" s="215" t="s">
        <v>214</v>
      </c>
      <c r="K91" s="272"/>
      <c r="L91" s="195"/>
      <c r="M91" s="267"/>
      <c r="N91" s="275"/>
      <c r="O91" s="108"/>
      <c r="P91" s="61"/>
      <c r="Q91" s="150" t="s">
        <v>233</v>
      </c>
      <c r="R91" s="109" t="s">
        <v>47</v>
      </c>
      <c r="S91" s="109">
        <v>2</v>
      </c>
      <c r="T91" s="110">
        <f t="shared" si="10"/>
        <v>50</v>
      </c>
      <c r="U91" s="46"/>
      <c r="V91" s="291"/>
      <c r="W91" s="15"/>
    </row>
    <row r="92" spans="1:23" ht="18" customHeight="1">
      <c r="A92" s="14"/>
      <c r="B92" s="281"/>
      <c r="C92" s="264"/>
      <c r="D92" s="108"/>
      <c r="E92" s="61"/>
      <c r="F92" s="117" t="s">
        <v>216</v>
      </c>
      <c r="G92" s="109" t="s">
        <v>22</v>
      </c>
      <c r="H92" s="109">
        <v>1</v>
      </c>
      <c r="I92" s="110">
        <f t="shared" si="11"/>
        <v>25</v>
      </c>
      <c r="J92" s="215"/>
      <c r="K92" s="272"/>
      <c r="L92" s="195"/>
      <c r="M92" s="267"/>
      <c r="N92" s="275"/>
      <c r="O92" s="108"/>
      <c r="P92" s="61"/>
      <c r="Q92" s="150" t="s">
        <v>301</v>
      </c>
      <c r="R92" s="109" t="s">
        <v>62</v>
      </c>
      <c r="S92" s="109">
        <v>2</v>
      </c>
      <c r="T92" s="110">
        <f t="shared" si="10"/>
        <v>50</v>
      </c>
      <c r="U92" s="46"/>
      <c r="V92" s="291"/>
      <c r="W92" s="15"/>
    </row>
    <row r="93" spans="1:23" ht="18" customHeight="1">
      <c r="A93" s="14"/>
      <c r="B93" s="281"/>
      <c r="C93" s="264"/>
      <c r="D93" s="108"/>
      <c r="E93" s="61"/>
      <c r="F93" s="117" t="s">
        <v>217</v>
      </c>
      <c r="G93" s="109" t="s">
        <v>22</v>
      </c>
      <c r="H93" s="109">
        <v>1</v>
      </c>
      <c r="I93" s="110">
        <f t="shared" si="11"/>
        <v>25</v>
      </c>
      <c r="J93" s="215"/>
      <c r="K93" s="272"/>
      <c r="L93" s="195"/>
      <c r="M93" s="267"/>
      <c r="N93" s="275"/>
      <c r="O93" s="108"/>
      <c r="P93" s="61"/>
      <c r="Q93" s="89" t="s">
        <v>234</v>
      </c>
      <c r="R93" s="109"/>
      <c r="S93" s="109">
        <v>2</v>
      </c>
      <c r="T93" s="110">
        <f>S93*15</f>
        <v>30</v>
      </c>
      <c r="U93" s="46"/>
      <c r="V93" s="291"/>
      <c r="W93" s="15"/>
    </row>
    <row r="94" spans="1:23" ht="18" customHeight="1">
      <c r="A94" s="14"/>
      <c r="B94" s="281"/>
      <c r="C94" s="264"/>
      <c r="D94" s="61"/>
      <c r="E94" s="108"/>
      <c r="F94" s="124" t="s">
        <v>220</v>
      </c>
      <c r="G94" s="109" t="s">
        <v>43</v>
      </c>
      <c r="H94" s="109">
        <v>1</v>
      </c>
      <c r="I94" s="110">
        <f t="shared" si="11"/>
        <v>25</v>
      </c>
      <c r="J94" s="140"/>
      <c r="K94" s="272"/>
      <c r="L94" s="195"/>
      <c r="M94" s="267"/>
      <c r="N94" s="275"/>
      <c r="O94" s="108"/>
      <c r="P94" s="61" t="s">
        <v>32</v>
      </c>
      <c r="Q94" s="89" t="s">
        <v>236</v>
      </c>
      <c r="R94" s="109"/>
      <c r="S94" s="109">
        <v>2</v>
      </c>
      <c r="T94" s="110">
        <f>S94*15</f>
        <v>30</v>
      </c>
      <c r="U94" s="46"/>
      <c r="V94" s="291"/>
      <c r="W94" s="15"/>
    </row>
    <row r="95" spans="1:23" ht="18" customHeight="1">
      <c r="A95" s="14"/>
      <c r="B95" s="281"/>
      <c r="C95" s="264"/>
      <c r="D95" s="108"/>
      <c r="E95" s="61"/>
      <c r="F95" s="174" t="s">
        <v>222</v>
      </c>
      <c r="G95" s="109" t="s">
        <v>40</v>
      </c>
      <c r="H95" s="109">
        <v>1</v>
      </c>
      <c r="I95" s="110">
        <f t="shared" si="11"/>
        <v>25</v>
      </c>
      <c r="J95" s="215"/>
      <c r="K95" s="272"/>
      <c r="L95" s="195"/>
      <c r="M95" s="267"/>
      <c r="N95" s="275"/>
      <c r="O95" s="108"/>
      <c r="P95" s="61" t="s">
        <v>32</v>
      </c>
      <c r="Q95" s="89" t="s">
        <v>239</v>
      </c>
      <c r="R95" s="109"/>
      <c r="S95" s="109">
        <v>2</v>
      </c>
      <c r="T95" s="110">
        <f>S95*15</f>
        <v>30</v>
      </c>
      <c r="U95" s="46"/>
      <c r="V95" s="291"/>
      <c r="W95" s="15"/>
    </row>
    <row r="96" spans="1:23" ht="18" customHeight="1">
      <c r="A96" s="14"/>
      <c r="B96" s="281"/>
      <c r="C96" s="264"/>
      <c r="D96" s="108"/>
      <c r="E96" s="61"/>
      <c r="F96" s="174" t="s">
        <v>224</v>
      </c>
      <c r="G96" s="109" t="s">
        <v>43</v>
      </c>
      <c r="H96" s="109">
        <v>2</v>
      </c>
      <c r="I96" s="110">
        <f t="shared" si="11"/>
        <v>50</v>
      </c>
      <c r="J96" s="215"/>
      <c r="K96" s="272"/>
      <c r="L96" s="195"/>
      <c r="M96" s="267"/>
      <c r="N96" s="275"/>
      <c r="O96" s="132"/>
      <c r="P96" s="121" t="s">
        <v>32</v>
      </c>
      <c r="Q96" s="122" t="s">
        <v>240</v>
      </c>
      <c r="R96" s="123"/>
      <c r="S96" s="123">
        <v>2</v>
      </c>
      <c r="T96" s="130">
        <f>S96*15</f>
        <v>30</v>
      </c>
      <c r="U96" s="46"/>
      <c r="V96" s="284"/>
      <c r="W96" s="15"/>
    </row>
    <row r="97" spans="1:23" ht="18" customHeight="1">
      <c r="A97" s="14"/>
      <c r="B97" s="281"/>
      <c r="C97" s="264"/>
      <c r="D97" s="108"/>
      <c r="E97" s="61"/>
      <c r="F97" s="174" t="s">
        <v>226</v>
      </c>
      <c r="G97" s="109" t="s">
        <v>43</v>
      </c>
      <c r="H97" s="109">
        <v>2</v>
      </c>
      <c r="I97" s="110">
        <f t="shared" si="11"/>
        <v>50</v>
      </c>
      <c r="J97" s="215"/>
      <c r="K97" s="272"/>
      <c r="L97" s="195"/>
      <c r="M97" s="267"/>
      <c r="N97" s="153" t="s">
        <v>88</v>
      </c>
      <c r="O97" s="188"/>
      <c r="P97" s="217" t="s">
        <v>44</v>
      </c>
      <c r="Q97" s="208" t="s">
        <v>241</v>
      </c>
      <c r="R97" s="139" t="s">
        <v>62</v>
      </c>
      <c r="S97" s="139">
        <v>1</v>
      </c>
      <c r="T97" s="102">
        <f>S97*30*50/60</f>
        <v>25</v>
      </c>
      <c r="U97" s="91" t="s">
        <v>90</v>
      </c>
      <c r="V97" s="283" t="str">
        <f>IF(COUNTIF(O97:O98,"○")&gt;=1,"OK","NG")</f>
        <v>NG</v>
      </c>
      <c r="W97" s="15"/>
    </row>
    <row r="98" spans="1:23" ht="18" customHeight="1">
      <c r="A98" s="14"/>
      <c r="B98" s="281"/>
      <c r="C98" s="264"/>
      <c r="D98" s="108"/>
      <c r="E98" s="108"/>
      <c r="F98" s="124" t="s">
        <v>228</v>
      </c>
      <c r="G98" s="109" t="s">
        <v>43</v>
      </c>
      <c r="H98" s="109">
        <v>1</v>
      </c>
      <c r="I98" s="110">
        <f t="shared" si="11"/>
        <v>25</v>
      </c>
      <c r="J98" s="215"/>
      <c r="K98" s="272"/>
      <c r="L98" s="195"/>
      <c r="M98" s="267"/>
      <c r="N98" s="154"/>
      <c r="O98" s="191"/>
      <c r="P98" s="218" t="s">
        <v>44</v>
      </c>
      <c r="Q98" s="219" t="s">
        <v>146</v>
      </c>
      <c r="R98" s="135" t="s">
        <v>47</v>
      </c>
      <c r="S98" s="135">
        <v>1</v>
      </c>
      <c r="T98" s="130">
        <f>S98*30*50/60</f>
        <v>25</v>
      </c>
      <c r="U98" s="92" t="s">
        <v>93</v>
      </c>
      <c r="V98" s="284"/>
      <c r="W98" s="15"/>
    </row>
    <row r="99" spans="1:23" ht="18" customHeight="1">
      <c r="A99" s="14"/>
      <c r="B99" s="281"/>
      <c r="C99" s="264"/>
      <c r="D99" s="108"/>
      <c r="E99" s="108"/>
      <c r="F99" s="125" t="s">
        <v>230</v>
      </c>
      <c r="G99" s="109" t="s">
        <v>47</v>
      </c>
      <c r="H99" s="109">
        <v>1</v>
      </c>
      <c r="I99" s="110">
        <f t="shared" si="11"/>
        <v>25</v>
      </c>
      <c r="J99" s="111"/>
      <c r="K99" s="272"/>
      <c r="L99" s="195"/>
      <c r="M99" s="267"/>
      <c r="N99" s="158" t="s">
        <v>96</v>
      </c>
      <c r="O99" s="159"/>
      <c r="P99" s="121" t="s">
        <v>65</v>
      </c>
      <c r="Q99" s="160" t="s">
        <v>244</v>
      </c>
      <c r="R99" s="142"/>
      <c r="S99" s="142">
        <v>2</v>
      </c>
      <c r="T99" s="220">
        <f>S99*30</f>
        <v>60</v>
      </c>
      <c r="U99" s="46" t="s">
        <v>98</v>
      </c>
      <c r="V99" s="283" t="str">
        <f>IF(COUNTIF(O99,"○")=1,"OK","NG")</f>
        <v>NG</v>
      </c>
      <c r="W99" s="15"/>
    </row>
    <row r="100" spans="1:23" ht="18" customHeight="1">
      <c r="A100" s="14"/>
      <c r="B100" s="281"/>
      <c r="C100" s="265"/>
      <c r="D100" s="108"/>
      <c r="E100" s="132" t="s">
        <v>44</v>
      </c>
      <c r="F100" s="221" t="s">
        <v>232</v>
      </c>
      <c r="G100" s="109" t="s">
        <v>47</v>
      </c>
      <c r="H100" s="109">
        <v>2</v>
      </c>
      <c r="I100" s="110">
        <f>H100*30*50/60</f>
        <v>50</v>
      </c>
      <c r="J100" s="111"/>
      <c r="K100" s="273"/>
      <c r="L100" s="195"/>
      <c r="M100" s="267"/>
      <c r="N100" s="162" t="s">
        <v>100</v>
      </c>
      <c r="O100" s="108"/>
      <c r="P100" s="194"/>
      <c r="Q100" s="163"/>
      <c r="R100" s="109"/>
      <c r="S100" s="109"/>
      <c r="T100" s="110"/>
      <c r="U100" s="46"/>
      <c r="V100" s="291"/>
      <c r="W100" s="15"/>
    </row>
    <row r="101" spans="1:23" ht="18" customHeight="1">
      <c r="A101" s="14"/>
      <c r="B101" s="281"/>
      <c r="C101" s="263" t="s">
        <v>235</v>
      </c>
      <c r="D101" s="188"/>
      <c r="E101" s="149" t="s">
        <v>44</v>
      </c>
      <c r="F101" s="114" t="s">
        <v>302</v>
      </c>
      <c r="G101" s="222" t="s">
        <v>18</v>
      </c>
      <c r="H101" s="222">
        <v>3</v>
      </c>
      <c r="I101" s="102">
        <f t="shared" ref="I101:I105" si="12">H101*30*50/60</f>
        <v>75</v>
      </c>
      <c r="J101" s="223"/>
      <c r="K101" s="271" t="str">
        <f>IF(COUNTIF(D101:D105,"○")&gt;=1,"OK","NG")</f>
        <v>NG</v>
      </c>
      <c r="L101" s="195"/>
      <c r="M101" s="267"/>
      <c r="N101" s="154" t="s">
        <v>102</v>
      </c>
      <c r="O101" s="165"/>
      <c r="P101" s="166"/>
      <c r="Q101" s="167"/>
      <c r="R101" s="129"/>
      <c r="S101" s="129"/>
      <c r="T101" s="176"/>
      <c r="U101" s="18"/>
      <c r="V101" s="291"/>
      <c r="W101" s="15"/>
    </row>
    <row r="102" spans="1:23" ht="18" customHeight="1">
      <c r="A102" s="14"/>
      <c r="B102" s="281"/>
      <c r="C102" s="264"/>
      <c r="D102" s="108"/>
      <c r="E102" s="149" t="s">
        <v>44</v>
      </c>
      <c r="F102" s="174" t="s">
        <v>237</v>
      </c>
      <c r="G102" s="224" t="s">
        <v>40</v>
      </c>
      <c r="H102" s="224">
        <v>4</v>
      </c>
      <c r="I102" s="110">
        <f t="shared" si="12"/>
        <v>100</v>
      </c>
      <c r="J102" s="225" t="s">
        <v>238</v>
      </c>
      <c r="K102" s="272"/>
      <c r="L102" s="195"/>
      <c r="M102" s="267" t="s">
        <v>248</v>
      </c>
      <c r="N102" s="309" t="s">
        <v>249</v>
      </c>
      <c r="O102" s="112"/>
      <c r="P102" s="113"/>
      <c r="Q102" s="226" t="s">
        <v>250</v>
      </c>
      <c r="R102" s="101">
        <v>4</v>
      </c>
      <c r="S102" s="101">
        <v>1</v>
      </c>
      <c r="T102" s="102">
        <f t="shared" ref="T102:T110" si="13">S102*30*50/60</f>
        <v>25</v>
      </c>
      <c r="U102" s="49"/>
      <c r="V102" s="291" t="str">
        <f>IF(COUNTIF(O111:O113,"○")=3,"OK","NG")</f>
        <v>NG</v>
      </c>
      <c r="W102" s="15"/>
    </row>
    <row r="103" spans="1:23" ht="18" customHeight="1">
      <c r="A103" s="14"/>
      <c r="B103" s="281"/>
      <c r="C103" s="264"/>
      <c r="D103" s="108"/>
      <c r="E103" s="61" t="s">
        <v>290</v>
      </c>
      <c r="F103" s="174" t="s">
        <v>291</v>
      </c>
      <c r="G103" s="224" t="s">
        <v>43</v>
      </c>
      <c r="H103" s="224">
        <v>2</v>
      </c>
      <c r="I103" s="110">
        <f t="shared" si="12"/>
        <v>50</v>
      </c>
      <c r="J103" s="225"/>
      <c r="K103" s="272"/>
      <c r="L103" s="202"/>
      <c r="M103" s="267"/>
      <c r="N103" s="310"/>
      <c r="O103" s="108"/>
      <c r="P103" s="61"/>
      <c r="Q103" s="227" t="s">
        <v>254</v>
      </c>
      <c r="R103" s="109">
        <v>4</v>
      </c>
      <c r="S103" s="109">
        <v>2</v>
      </c>
      <c r="T103" s="110">
        <f t="shared" si="13"/>
        <v>50</v>
      </c>
      <c r="U103" s="42"/>
      <c r="V103" s="291"/>
      <c r="W103" s="15"/>
    </row>
    <row r="104" spans="1:23" ht="18" customHeight="1">
      <c r="A104" s="14"/>
      <c r="B104" s="281"/>
      <c r="C104" s="264"/>
      <c r="D104" s="108"/>
      <c r="E104" s="149" t="s">
        <v>44</v>
      </c>
      <c r="F104" s="150" t="s">
        <v>242</v>
      </c>
      <c r="G104" s="224" t="s">
        <v>62</v>
      </c>
      <c r="H104" s="224">
        <v>1</v>
      </c>
      <c r="I104" s="110">
        <f t="shared" si="12"/>
        <v>25</v>
      </c>
      <c r="J104" s="225"/>
      <c r="K104" s="272"/>
      <c r="L104" s="202"/>
      <c r="M104" s="267"/>
      <c r="N104" s="310"/>
      <c r="O104" s="108"/>
      <c r="P104" s="61"/>
      <c r="Q104" s="117" t="s">
        <v>257</v>
      </c>
      <c r="R104" s="109" t="s">
        <v>22</v>
      </c>
      <c r="S104" s="109">
        <v>1</v>
      </c>
      <c r="T104" s="110">
        <f t="shared" si="13"/>
        <v>25</v>
      </c>
      <c r="U104" s="24"/>
      <c r="V104" s="291"/>
      <c r="W104" s="15"/>
    </row>
    <row r="105" spans="1:23" ht="18" customHeight="1">
      <c r="A105" s="14"/>
      <c r="B105" s="281"/>
      <c r="C105" s="265"/>
      <c r="D105" s="191"/>
      <c r="E105" s="132" t="s">
        <v>44</v>
      </c>
      <c r="F105" s="219" t="s">
        <v>243</v>
      </c>
      <c r="G105" s="228" t="s">
        <v>47</v>
      </c>
      <c r="H105" s="228">
        <v>1</v>
      </c>
      <c r="I105" s="130">
        <f t="shared" si="12"/>
        <v>25</v>
      </c>
      <c r="J105" s="229"/>
      <c r="K105" s="273"/>
      <c r="L105" s="202"/>
      <c r="M105" s="267"/>
      <c r="N105" s="310"/>
      <c r="O105" s="108"/>
      <c r="P105" s="61"/>
      <c r="Q105" s="117" t="s">
        <v>259</v>
      </c>
      <c r="R105" s="109" t="s">
        <v>22</v>
      </c>
      <c r="S105" s="109">
        <v>1</v>
      </c>
      <c r="T105" s="110">
        <f t="shared" si="13"/>
        <v>25</v>
      </c>
      <c r="U105" s="24"/>
      <c r="V105" s="291"/>
      <c r="W105" s="15"/>
    </row>
    <row r="106" spans="1:23" ht="18" customHeight="1">
      <c r="A106" s="14"/>
      <c r="B106" s="281"/>
      <c r="C106" s="292" t="s">
        <v>245</v>
      </c>
      <c r="D106" s="294"/>
      <c r="E106" s="230"/>
      <c r="F106" s="296" t="s">
        <v>246</v>
      </c>
      <c r="G106" s="299"/>
      <c r="H106" s="299">
        <v>2</v>
      </c>
      <c r="I106" s="302">
        <f>H106*30</f>
        <v>60</v>
      </c>
      <c r="J106" s="305" t="s">
        <v>247</v>
      </c>
      <c r="K106" s="272" t="str">
        <f>IF(COUNTIF(D106,"○")=1,"OK","NG")</f>
        <v>NG</v>
      </c>
      <c r="L106" s="202"/>
      <c r="M106" s="267"/>
      <c r="N106" s="310"/>
      <c r="O106" s="108"/>
      <c r="P106" s="61"/>
      <c r="Q106" s="117" t="s">
        <v>261</v>
      </c>
      <c r="R106" s="109" t="s">
        <v>22</v>
      </c>
      <c r="S106" s="109">
        <v>1</v>
      </c>
      <c r="T106" s="110">
        <f t="shared" si="13"/>
        <v>25</v>
      </c>
      <c r="U106" s="24"/>
      <c r="V106" s="291"/>
      <c r="W106" s="15"/>
    </row>
    <row r="107" spans="1:23" ht="18" customHeight="1">
      <c r="A107" s="14"/>
      <c r="B107" s="281"/>
      <c r="C107" s="292"/>
      <c r="D107" s="294"/>
      <c r="E107" s="231" t="s">
        <v>65</v>
      </c>
      <c r="F107" s="297"/>
      <c r="G107" s="300"/>
      <c r="H107" s="300"/>
      <c r="I107" s="303"/>
      <c r="J107" s="306"/>
      <c r="K107" s="272"/>
      <c r="L107" s="202"/>
      <c r="M107" s="267"/>
      <c r="N107" s="310"/>
      <c r="O107" s="108"/>
      <c r="P107" s="61"/>
      <c r="Q107" s="150" t="s">
        <v>263</v>
      </c>
      <c r="R107" s="109" t="s">
        <v>62</v>
      </c>
      <c r="S107" s="109">
        <v>1</v>
      </c>
      <c r="T107" s="110">
        <f t="shared" si="13"/>
        <v>25</v>
      </c>
      <c r="U107" s="24"/>
      <c r="V107" s="291"/>
      <c r="W107" s="15"/>
    </row>
    <row r="108" spans="1:23" ht="18" customHeight="1">
      <c r="A108" s="14"/>
      <c r="B108" s="282"/>
      <c r="C108" s="293"/>
      <c r="D108" s="295"/>
      <c r="E108" s="232"/>
      <c r="F108" s="298"/>
      <c r="G108" s="301"/>
      <c r="H108" s="301"/>
      <c r="I108" s="304"/>
      <c r="J108" s="307"/>
      <c r="K108" s="273"/>
      <c r="L108" s="233"/>
      <c r="M108" s="267"/>
      <c r="N108" s="310"/>
      <c r="O108" s="108"/>
      <c r="P108" s="61"/>
      <c r="Q108" s="150" t="s">
        <v>264</v>
      </c>
      <c r="R108" s="109" t="s">
        <v>47</v>
      </c>
      <c r="S108" s="109">
        <v>1</v>
      </c>
      <c r="T108" s="110">
        <f t="shared" si="13"/>
        <v>25</v>
      </c>
      <c r="U108" s="24"/>
      <c r="V108" s="291"/>
      <c r="W108" s="15"/>
    </row>
    <row r="109" spans="1:23" ht="18" customHeight="1">
      <c r="A109" s="14"/>
      <c r="B109" s="280" t="s">
        <v>251</v>
      </c>
      <c r="C109" s="263" t="s">
        <v>252</v>
      </c>
      <c r="D109" s="234"/>
      <c r="E109" s="149"/>
      <c r="F109" s="235" t="s">
        <v>253</v>
      </c>
      <c r="G109" s="236" t="s">
        <v>258</v>
      </c>
      <c r="H109" s="101">
        <v>1</v>
      </c>
      <c r="I109" s="237">
        <f>H109*30*50/60</f>
        <v>25</v>
      </c>
      <c r="J109" s="138"/>
      <c r="K109" s="271" t="str">
        <f>IF(COUNTIF(D111:D112,"○")=1,"OK","NG")</f>
        <v>NG</v>
      </c>
      <c r="L109" s="233"/>
      <c r="M109" s="267"/>
      <c r="N109" s="310"/>
      <c r="O109" s="108"/>
      <c r="P109" s="61"/>
      <c r="Q109" s="150" t="s">
        <v>266</v>
      </c>
      <c r="R109" s="109" t="s">
        <v>47</v>
      </c>
      <c r="S109" s="109">
        <v>1</v>
      </c>
      <c r="T109" s="110">
        <f t="shared" si="13"/>
        <v>25</v>
      </c>
      <c r="U109" s="24"/>
      <c r="V109" s="291"/>
      <c r="W109" s="15"/>
    </row>
    <row r="110" spans="1:23" s="25" customFormat="1" ht="18" customHeight="1">
      <c r="A110" s="14"/>
      <c r="B110" s="281"/>
      <c r="C110" s="264"/>
      <c r="D110" s="201"/>
      <c r="E110" s="149" t="s">
        <v>290</v>
      </c>
      <c r="F110" s="184" t="s">
        <v>253</v>
      </c>
      <c r="G110" s="238" t="s">
        <v>18</v>
      </c>
      <c r="H110" s="171">
        <v>1</v>
      </c>
      <c r="I110" s="110">
        <f t="shared" ref="I110" si="14">H110*30*50/60</f>
        <v>25</v>
      </c>
      <c r="J110" s="111"/>
      <c r="K110" s="272"/>
      <c r="L110" s="233"/>
      <c r="M110" s="267"/>
      <c r="N110" s="310"/>
      <c r="O110" s="201"/>
      <c r="P110" s="61"/>
      <c r="Q110" s="150" t="s">
        <v>159</v>
      </c>
      <c r="R110" s="109" t="s">
        <v>47</v>
      </c>
      <c r="S110" s="109">
        <v>1</v>
      </c>
      <c r="T110" s="110">
        <f t="shared" si="13"/>
        <v>25</v>
      </c>
      <c r="U110" s="24"/>
      <c r="V110" s="291"/>
      <c r="W110" s="15"/>
    </row>
    <row r="111" spans="1:23" s="25" customFormat="1" ht="18" customHeight="1">
      <c r="A111" s="14"/>
      <c r="B111" s="281"/>
      <c r="C111" s="264"/>
      <c r="D111" s="201"/>
      <c r="E111" s="149" t="s">
        <v>44</v>
      </c>
      <c r="F111" s="182" t="s">
        <v>255</v>
      </c>
      <c r="G111" s="239" t="s">
        <v>169</v>
      </c>
      <c r="H111" s="142">
        <v>8</v>
      </c>
      <c r="I111" s="240">
        <f>H111*30*50/60</f>
        <v>200</v>
      </c>
      <c r="J111" s="317" t="s">
        <v>256</v>
      </c>
      <c r="K111" s="272"/>
      <c r="L111" s="233"/>
      <c r="M111" s="267"/>
      <c r="N111" s="310"/>
      <c r="O111" s="108"/>
      <c r="P111" s="149" t="s">
        <v>65</v>
      </c>
      <c r="Q111" s="241" t="s">
        <v>269</v>
      </c>
      <c r="R111" s="142"/>
      <c r="S111" s="142">
        <v>2</v>
      </c>
      <c r="T111" s="110">
        <f>S111*15</f>
        <v>30</v>
      </c>
      <c r="U111" s="24"/>
      <c r="V111" s="291"/>
      <c r="W111" s="15"/>
    </row>
    <row r="112" spans="1:23" s="25" customFormat="1" ht="18" customHeight="1" thickBot="1">
      <c r="A112" s="14"/>
      <c r="B112" s="315"/>
      <c r="C112" s="311"/>
      <c r="D112" s="242"/>
      <c r="E112" s="243" t="s">
        <v>44</v>
      </c>
      <c r="F112" s="244" t="s">
        <v>255</v>
      </c>
      <c r="G112" s="245" t="s">
        <v>43</v>
      </c>
      <c r="H112" s="245">
        <v>10</v>
      </c>
      <c r="I112" s="246">
        <f>H112*30*50/60</f>
        <v>250</v>
      </c>
      <c r="J112" s="318"/>
      <c r="K112" s="316"/>
      <c r="L112" s="233"/>
      <c r="M112" s="267"/>
      <c r="N112" s="312" t="s">
        <v>303</v>
      </c>
      <c r="O112" s="108"/>
      <c r="P112" s="149" t="s">
        <v>65</v>
      </c>
      <c r="Q112" s="241" t="s">
        <v>271</v>
      </c>
      <c r="R112" s="142"/>
      <c r="S112" s="142">
        <v>6</v>
      </c>
      <c r="T112" s="161">
        <f>S112*30</f>
        <v>180</v>
      </c>
      <c r="U112" s="24" t="s">
        <v>272</v>
      </c>
      <c r="V112" s="291"/>
      <c r="W112" s="15"/>
    </row>
    <row r="113" spans="1:24" ht="18" customHeight="1">
      <c r="A113" s="14"/>
      <c r="B113" s="26"/>
      <c r="C113" s="168" t="s">
        <v>260</v>
      </c>
      <c r="D113" s="247"/>
      <c r="E113" s="247"/>
      <c r="F113" s="247"/>
      <c r="G113" s="247"/>
      <c r="H113" s="247"/>
      <c r="I113" s="247"/>
      <c r="J113" s="247"/>
      <c r="K113" s="248"/>
      <c r="L113" s="233"/>
      <c r="M113" s="267"/>
      <c r="N113" s="313"/>
      <c r="O113" s="132"/>
      <c r="P113" s="181" t="s">
        <v>65</v>
      </c>
      <c r="Q113" s="249" t="s">
        <v>274</v>
      </c>
      <c r="R113" s="109"/>
      <c r="S113" s="109">
        <v>2</v>
      </c>
      <c r="T113" s="110">
        <f>S113*15</f>
        <v>30</v>
      </c>
      <c r="U113" s="24"/>
      <c r="V113" s="291"/>
      <c r="W113" s="15"/>
    </row>
    <row r="114" spans="1:24" s="28" customFormat="1" ht="18" customHeight="1">
      <c r="A114" s="14"/>
      <c r="B114" s="19"/>
      <c r="C114" s="168" t="s">
        <v>262</v>
      </c>
      <c r="D114" s="27"/>
      <c r="E114" s="27"/>
      <c r="F114" s="140"/>
      <c r="G114" s="27"/>
      <c r="H114" s="27"/>
      <c r="I114" s="27"/>
      <c r="J114" s="140"/>
      <c r="K114" s="27"/>
      <c r="L114" s="250"/>
      <c r="M114" s="267"/>
      <c r="N114" s="263" t="s">
        <v>276</v>
      </c>
      <c r="O114" s="112"/>
      <c r="P114" s="60" t="s">
        <v>65</v>
      </c>
      <c r="Q114" s="251" t="s">
        <v>277</v>
      </c>
      <c r="R114" s="139"/>
      <c r="S114" s="139">
        <v>2</v>
      </c>
      <c r="T114" s="102">
        <f>S114*15</f>
        <v>30</v>
      </c>
      <c r="U114" s="49"/>
      <c r="V114" s="291" t="str">
        <f>IF(COUNTIF(O114:O116,"○")=3,"OK","NG")</f>
        <v>NG</v>
      </c>
      <c r="W114" s="15"/>
    </row>
    <row r="115" spans="1:24" s="28" customFormat="1" ht="18" customHeight="1">
      <c r="A115" s="14"/>
      <c r="B115" s="19"/>
      <c r="C115" s="247"/>
      <c r="D115" s="27"/>
      <c r="E115" s="27"/>
      <c r="F115" s="252"/>
      <c r="G115" s="27"/>
      <c r="H115" s="27"/>
      <c r="I115" s="247"/>
      <c r="J115" s="247"/>
      <c r="K115" s="27"/>
      <c r="L115" s="29"/>
      <c r="M115" s="267"/>
      <c r="N115" s="264"/>
      <c r="O115" s="108"/>
      <c r="P115" s="121" t="s">
        <v>65</v>
      </c>
      <c r="Q115" s="253" t="s">
        <v>279</v>
      </c>
      <c r="R115" s="123"/>
      <c r="S115" s="123">
        <v>6</v>
      </c>
      <c r="T115" s="220">
        <f>S115*15</f>
        <v>90</v>
      </c>
      <c r="U115" s="24" t="s">
        <v>280</v>
      </c>
      <c r="V115" s="291"/>
      <c r="W115" s="15"/>
    </row>
    <row r="116" spans="1:24" s="28" customFormat="1" ht="18" customHeight="1" thickBot="1">
      <c r="A116" s="14"/>
      <c r="B116" s="19"/>
      <c r="C116" s="168"/>
      <c r="D116" s="168"/>
      <c r="E116" s="168"/>
      <c r="F116" s="140"/>
      <c r="G116" s="27"/>
      <c r="H116" s="27"/>
      <c r="I116" s="254" t="s">
        <v>265</v>
      </c>
      <c r="J116" s="140"/>
      <c r="K116" s="27"/>
      <c r="L116" s="29"/>
      <c r="M116" s="308"/>
      <c r="N116" s="311"/>
      <c r="O116" s="255" t="s">
        <v>295</v>
      </c>
      <c r="P116" s="256"/>
      <c r="Q116" s="257" t="s">
        <v>281</v>
      </c>
      <c r="R116" s="258"/>
      <c r="S116" s="258"/>
      <c r="T116" s="259"/>
      <c r="U116" s="53"/>
      <c r="V116" s="314"/>
      <c r="W116" s="15"/>
    </row>
    <row r="117" spans="1:24" s="28" customFormat="1" ht="18" customHeight="1">
      <c r="A117" s="14"/>
      <c r="B117" s="19"/>
      <c r="C117" s="50"/>
      <c r="D117" s="50"/>
      <c r="E117" s="50"/>
      <c r="F117" s="50"/>
      <c r="G117" s="50"/>
      <c r="H117" s="50"/>
      <c r="I117" s="51" t="s">
        <v>267</v>
      </c>
      <c r="J117" s="52" t="str">
        <f>IF(AND(K3="OK",K18="OK",K26="OK"),"OK","NG")</f>
        <v>NG</v>
      </c>
      <c r="K117" s="19"/>
      <c r="L117" s="37"/>
      <c r="M117" s="94"/>
      <c r="N117" s="95"/>
      <c r="O117" s="50"/>
      <c r="V117" s="96"/>
      <c r="W117" s="15"/>
    </row>
    <row r="118" spans="1:24" ht="18" customHeight="1">
      <c r="A118" s="14"/>
      <c r="B118" s="19"/>
      <c r="C118" s="50"/>
      <c r="D118" s="64"/>
      <c r="E118" s="50"/>
      <c r="F118" s="50"/>
      <c r="G118" s="65"/>
      <c r="H118" s="50"/>
      <c r="I118" s="51" t="s">
        <v>268</v>
      </c>
      <c r="J118" s="52" t="str">
        <f>IF(AND(K64="OK",K69="OK",K74="OK"),"OK","NG")</f>
        <v>NG</v>
      </c>
      <c r="K118" s="19"/>
      <c r="L118" s="37"/>
      <c r="M118" s="94"/>
      <c r="N118" s="95"/>
      <c r="O118" s="90"/>
      <c r="P118" s="1"/>
      <c r="Q118" s="1"/>
      <c r="R118" s="1"/>
      <c r="S118" s="1"/>
      <c r="T118" s="1"/>
      <c r="U118" s="1"/>
      <c r="V118" s="96"/>
      <c r="W118" s="15"/>
    </row>
    <row r="119" spans="1:24" ht="18" customHeight="1">
      <c r="A119" s="14"/>
      <c r="B119" s="19"/>
      <c r="C119" s="16"/>
      <c r="D119" s="19"/>
      <c r="E119" s="19"/>
      <c r="F119" s="42"/>
      <c r="G119" s="19"/>
      <c r="H119" s="19"/>
      <c r="I119" s="51" t="s">
        <v>270</v>
      </c>
      <c r="J119" s="52" t="str">
        <f>IF(AND(K90="OK",K101="OK",K106="OK"),"OK","NG")</f>
        <v>NG</v>
      </c>
      <c r="K119" s="19"/>
      <c r="L119" s="37"/>
      <c r="M119" s="54"/>
      <c r="N119" s="55"/>
      <c r="O119" s="56"/>
      <c r="P119" s="56"/>
      <c r="Q119" s="57"/>
      <c r="R119" s="57"/>
      <c r="S119" s="57"/>
      <c r="T119" s="57"/>
      <c r="U119" s="58"/>
      <c r="V119" s="59"/>
      <c r="W119" s="15"/>
    </row>
    <row r="120" spans="1:24" ht="18" customHeight="1">
      <c r="A120" s="14"/>
      <c r="B120" s="19"/>
      <c r="C120" s="16"/>
      <c r="D120" s="19"/>
      <c r="E120" s="19"/>
      <c r="F120" s="42"/>
      <c r="G120" s="19"/>
      <c r="H120" s="19"/>
      <c r="I120" s="51" t="s">
        <v>273</v>
      </c>
      <c r="J120" s="52" t="str">
        <f>IF(K109="OK","OK","NG")</f>
        <v>NG</v>
      </c>
      <c r="K120" s="19"/>
      <c r="L120" s="37"/>
      <c r="M120" s="19"/>
      <c r="N120" s="30"/>
      <c r="O120" s="30"/>
      <c r="P120" s="30"/>
      <c r="Q120" s="31"/>
      <c r="R120" s="22"/>
      <c r="S120" s="22"/>
      <c r="T120" s="22"/>
      <c r="U120" s="30"/>
      <c r="V120" s="22"/>
      <c r="W120" s="15"/>
    </row>
    <row r="121" spans="1:24" ht="18" customHeight="1">
      <c r="A121" s="14"/>
      <c r="B121" s="19"/>
      <c r="C121" s="16"/>
      <c r="D121" s="19"/>
      <c r="E121" s="19"/>
      <c r="F121" s="42"/>
      <c r="G121" s="19"/>
      <c r="H121" s="19"/>
      <c r="I121" s="51" t="s">
        <v>275</v>
      </c>
      <c r="J121" s="52" t="str">
        <f>IF(OR(AND(V4="OK",V30="OK",V32="OK"),AND(V37="OK",V56="OK",V58="OK"),AND(V63="OK",V97="OK",V99="OK")),"OK","NG")</f>
        <v>NG</v>
      </c>
      <c r="K121" s="19"/>
      <c r="L121" s="37"/>
      <c r="M121" s="19"/>
      <c r="N121" s="30"/>
      <c r="O121" s="30"/>
      <c r="P121" s="30"/>
      <c r="Q121" s="31"/>
      <c r="R121" s="22"/>
      <c r="S121" s="22"/>
      <c r="T121" s="22"/>
      <c r="U121" s="30"/>
      <c r="V121" s="22"/>
      <c r="W121" s="15"/>
    </row>
    <row r="122" spans="1:24" ht="18" customHeight="1">
      <c r="A122" s="14"/>
      <c r="B122" s="19"/>
      <c r="C122" s="16"/>
      <c r="D122" s="19"/>
      <c r="E122" s="19"/>
      <c r="F122" s="42"/>
      <c r="G122" s="19"/>
      <c r="H122" s="19"/>
      <c r="I122" s="51" t="s">
        <v>278</v>
      </c>
      <c r="J122" s="52" t="str">
        <f>IF(AND(V102="OK",V114="OK"),"OK","NG")</f>
        <v>NG</v>
      </c>
      <c r="K122" s="19"/>
      <c r="L122" s="37"/>
      <c r="M122" s="19"/>
      <c r="N122" s="30"/>
      <c r="O122" s="30"/>
      <c r="P122" s="30"/>
      <c r="Q122" s="31"/>
      <c r="R122" s="22"/>
      <c r="S122" s="22"/>
      <c r="T122" s="22"/>
      <c r="U122" s="30"/>
      <c r="V122" s="22"/>
      <c r="W122" s="15"/>
    </row>
    <row r="123" spans="1:24" ht="18" customHeight="1" thickBot="1">
      <c r="A123" s="14"/>
      <c r="B123" s="19"/>
      <c r="C123" s="16"/>
      <c r="D123" s="19"/>
      <c r="E123" s="19"/>
      <c r="F123" s="42"/>
      <c r="G123" s="19"/>
      <c r="H123" s="19"/>
      <c r="I123" s="19"/>
      <c r="J123" s="42"/>
      <c r="K123" s="19"/>
      <c r="L123" s="37"/>
      <c r="M123" s="19"/>
      <c r="N123" s="30"/>
      <c r="O123" s="30"/>
      <c r="P123" s="30"/>
      <c r="Q123" s="31"/>
      <c r="R123" s="22"/>
      <c r="S123" s="22"/>
      <c r="T123" s="22"/>
      <c r="U123" s="30"/>
      <c r="V123" s="22"/>
      <c r="W123" s="15"/>
    </row>
    <row r="124" spans="1:24" ht="18" customHeight="1">
      <c r="A124" s="20"/>
      <c r="B124" s="19"/>
      <c r="C124" s="327" t="s">
        <v>282</v>
      </c>
      <c r="D124" s="328"/>
      <c r="E124" s="328"/>
      <c r="F124" s="328"/>
      <c r="G124" s="328"/>
      <c r="H124" s="328"/>
      <c r="I124" s="329"/>
      <c r="J124" s="333">
        <f>SUMIFS(H3:H24,D3:D24,"○")+SUMIFS(H26:H112,D26:D112,"○")+SUMIFS(S4:S32,O4:O32,"○")+SUMIFS(S37:S58,O37:O58,"○")+SUMIFS(S63:S115,O63:O115,"○")</f>
        <v>0</v>
      </c>
      <c r="K124" s="19"/>
      <c r="L124" s="37"/>
      <c r="M124" s="19"/>
      <c r="N124" s="30"/>
      <c r="O124" s="30"/>
      <c r="P124" s="30"/>
      <c r="Q124" s="31"/>
      <c r="R124" s="22"/>
      <c r="S124" s="22"/>
      <c r="T124" s="22"/>
      <c r="U124" s="30"/>
      <c r="V124" s="22"/>
      <c r="W124" s="15"/>
    </row>
    <row r="125" spans="1:24" s="28" customFormat="1" ht="14.25" customHeight="1">
      <c r="A125" s="20"/>
      <c r="B125" s="19"/>
      <c r="C125" s="330"/>
      <c r="D125" s="331"/>
      <c r="E125" s="331"/>
      <c r="F125" s="331"/>
      <c r="G125" s="331"/>
      <c r="H125" s="331"/>
      <c r="I125" s="332"/>
      <c r="J125" s="334"/>
      <c r="K125" s="19"/>
      <c r="L125" s="37"/>
      <c r="M125" s="19"/>
      <c r="N125" s="30"/>
      <c r="O125" s="30"/>
      <c r="P125" s="30"/>
      <c r="Q125" s="31"/>
      <c r="R125" s="22"/>
      <c r="S125" s="22"/>
      <c r="T125" s="22"/>
      <c r="U125" s="30"/>
      <c r="V125" s="22"/>
      <c r="W125" s="15"/>
    </row>
    <row r="126" spans="1:24" s="28" customFormat="1" ht="14.25" customHeight="1">
      <c r="A126" s="20"/>
      <c r="B126" s="19"/>
      <c r="C126" s="319" t="s">
        <v>283</v>
      </c>
      <c r="D126" s="320"/>
      <c r="E126" s="320"/>
      <c r="F126" s="320"/>
      <c r="G126" s="320"/>
      <c r="H126" s="320"/>
      <c r="I126" s="321"/>
      <c r="J126" s="325" t="str">
        <f>IF(AND(J124&gt;=128,COUNTIF(J117:J122,"OK")=6),"合","否")</f>
        <v>否</v>
      </c>
      <c r="K126" s="27"/>
      <c r="L126" s="37"/>
      <c r="M126" s="19"/>
      <c r="N126" s="30"/>
      <c r="O126" s="30"/>
      <c r="P126" s="30"/>
      <c r="Q126" s="31"/>
      <c r="R126" s="22"/>
      <c r="S126" s="22"/>
      <c r="T126" s="22"/>
      <c r="U126" s="30"/>
      <c r="V126" s="22"/>
      <c r="W126" s="15"/>
    </row>
    <row r="127" spans="1:24" ht="15" customHeight="1" thickBot="1">
      <c r="A127" s="20"/>
      <c r="B127" s="35"/>
      <c r="C127" s="322"/>
      <c r="D127" s="323"/>
      <c r="E127" s="323"/>
      <c r="F127" s="323"/>
      <c r="G127" s="323"/>
      <c r="H127" s="323"/>
      <c r="I127" s="324"/>
      <c r="J127" s="326"/>
      <c r="K127" s="27"/>
      <c r="L127" s="37"/>
      <c r="M127" s="19"/>
      <c r="N127" s="30"/>
      <c r="O127" s="30"/>
      <c r="P127" s="30"/>
      <c r="Q127" s="31"/>
      <c r="R127" s="22"/>
      <c r="S127" s="22"/>
      <c r="T127" s="22"/>
      <c r="U127" s="30"/>
      <c r="V127" s="22"/>
      <c r="W127" s="15"/>
    </row>
    <row r="128" spans="1:24" ht="15" customHeight="1">
      <c r="B128" s="19"/>
      <c r="C128" s="76"/>
      <c r="D128" s="76"/>
      <c r="E128" s="76"/>
      <c r="F128" s="76"/>
      <c r="G128" s="76"/>
      <c r="H128" s="76"/>
      <c r="I128" s="76"/>
      <c r="J128" s="77"/>
      <c r="K128" s="27"/>
      <c r="L128" s="37"/>
      <c r="W128" s="15"/>
      <c r="X128" s="90"/>
    </row>
    <row r="129" spans="1:24" ht="15" customHeight="1">
      <c r="A129" s="75"/>
      <c r="B129" s="78"/>
      <c r="C129" s="79"/>
      <c r="D129" s="79"/>
      <c r="E129" s="79"/>
      <c r="F129" s="79"/>
      <c r="G129" s="79"/>
      <c r="H129" s="79"/>
      <c r="I129" s="80"/>
      <c r="J129" s="81"/>
      <c r="K129" s="82"/>
      <c r="L129" s="83"/>
      <c r="M129" s="84"/>
      <c r="N129" s="85"/>
      <c r="O129" s="84"/>
      <c r="P129" s="84"/>
      <c r="Q129" s="86"/>
      <c r="R129" s="84"/>
      <c r="S129" s="84"/>
      <c r="T129" s="84"/>
      <c r="U129" s="86"/>
      <c r="V129" s="84"/>
      <c r="W129" s="87"/>
      <c r="X129" s="90"/>
    </row>
    <row r="130" spans="1:24" ht="15" customHeight="1">
      <c r="A130" s="36"/>
      <c r="B130" s="22"/>
      <c r="C130" s="30"/>
      <c r="D130" s="22"/>
      <c r="E130" s="22"/>
      <c r="F130" s="31"/>
      <c r="G130" s="22"/>
      <c r="H130" s="22"/>
      <c r="I130" s="22"/>
      <c r="J130" s="31"/>
      <c r="K130" s="19"/>
      <c r="L130" s="37"/>
      <c r="M130" s="32"/>
      <c r="N130" s="33"/>
      <c r="O130" s="32"/>
      <c r="P130" s="32"/>
      <c r="Q130" s="34"/>
      <c r="R130" s="32"/>
      <c r="S130" s="32"/>
      <c r="T130" s="32"/>
      <c r="U130" s="34"/>
      <c r="V130" s="32"/>
      <c r="W130" s="88"/>
    </row>
    <row r="131" spans="1:24" ht="15" customHeight="1">
      <c r="A131" s="26"/>
      <c r="L131" s="37"/>
      <c r="M131" s="32"/>
      <c r="N131" s="33"/>
      <c r="O131" s="32"/>
      <c r="P131" s="32"/>
      <c r="Q131" s="34"/>
      <c r="R131" s="32"/>
      <c r="S131" s="32"/>
      <c r="T131" s="32"/>
      <c r="U131" s="34"/>
      <c r="V131" s="32"/>
      <c r="W131" s="22"/>
    </row>
    <row r="132" spans="1:24" ht="15" customHeight="1">
      <c r="A132" s="22"/>
      <c r="L132" s="29"/>
      <c r="M132" s="19"/>
      <c r="N132" s="16"/>
      <c r="O132" s="16"/>
      <c r="P132" s="16"/>
      <c r="Q132" s="42"/>
      <c r="R132" s="19"/>
      <c r="S132" s="19"/>
      <c r="T132" s="19"/>
      <c r="U132" s="16"/>
      <c r="V132" s="19"/>
      <c r="W132" s="22"/>
    </row>
    <row r="133" spans="1:24" ht="15" customHeight="1">
      <c r="A133" s="22"/>
      <c r="L133" s="29"/>
      <c r="W133" s="22"/>
    </row>
    <row r="134" spans="1:24" ht="15" customHeight="1">
      <c r="A134" s="22"/>
      <c r="L134" s="29"/>
      <c r="W134" s="22"/>
    </row>
    <row r="135" spans="1:24" ht="15" customHeight="1">
      <c r="L135" s="37"/>
      <c r="W135" s="41"/>
    </row>
    <row r="136" spans="1:24" ht="12.75" customHeight="1">
      <c r="L136" s="32"/>
      <c r="M136" s="19"/>
      <c r="N136" s="16"/>
      <c r="O136" s="16"/>
      <c r="P136" s="16"/>
      <c r="Q136" s="42"/>
      <c r="R136" s="19"/>
      <c r="S136" s="19"/>
      <c r="T136" s="19"/>
      <c r="U136" s="16"/>
      <c r="V136" s="19"/>
      <c r="W136" s="41"/>
    </row>
    <row r="137" spans="1:24" s="38" customFormat="1" ht="14.25" customHeight="1">
      <c r="A137" s="43"/>
      <c r="C137" s="39"/>
      <c r="F137" s="40"/>
      <c r="J137" s="40"/>
      <c r="L137" s="32"/>
      <c r="M137" s="19"/>
      <c r="N137" s="16"/>
      <c r="O137" s="16"/>
      <c r="P137" s="16"/>
      <c r="Q137" s="42"/>
      <c r="R137" s="19"/>
      <c r="S137" s="19"/>
      <c r="T137" s="19"/>
      <c r="U137" s="16"/>
      <c r="V137" s="19"/>
      <c r="W137" s="36"/>
    </row>
    <row r="138" spans="1:24">
      <c r="L138" s="16"/>
      <c r="W138" s="36"/>
    </row>
    <row r="139" spans="1:24">
      <c r="L139" s="16"/>
      <c r="W139" s="26"/>
    </row>
    <row r="141" spans="1:24">
      <c r="N141" s="38"/>
      <c r="O141" s="38"/>
      <c r="P141" s="38"/>
      <c r="Q141" s="38"/>
      <c r="U141" s="38"/>
    </row>
    <row r="143" spans="1:24">
      <c r="C143" s="38"/>
      <c r="F143" s="38"/>
      <c r="J143" s="38"/>
    </row>
  </sheetData>
  <sheetProtection formatCells="0" formatColumns="0" formatRows="0" insertColumns="0" insertRows="0" insertHyperlinks="0" deleteColumns="0" deleteRows="0" sort="0" autoFilter="0" pivotTables="0"/>
  <mergeCells count="69">
    <mergeCell ref="B109:B112"/>
    <mergeCell ref="C109:C112"/>
    <mergeCell ref="K109:K112"/>
    <mergeCell ref="J111:J112"/>
    <mergeCell ref="C126:I127"/>
    <mergeCell ref="J126:J127"/>
    <mergeCell ref="C124:I125"/>
    <mergeCell ref="J124:J125"/>
    <mergeCell ref="V97:V98"/>
    <mergeCell ref="V99:V101"/>
    <mergeCell ref="M102:M116"/>
    <mergeCell ref="N102:N111"/>
    <mergeCell ref="N114:N116"/>
    <mergeCell ref="N112:N113"/>
    <mergeCell ref="V102:V113"/>
    <mergeCell ref="V114:V116"/>
    <mergeCell ref="B90:B108"/>
    <mergeCell ref="C90:C100"/>
    <mergeCell ref="K90:K100"/>
    <mergeCell ref="B64:B89"/>
    <mergeCell ref="C64:C68"/>
    <mergeCell ref="K64:K68"/>
    <mergeCell ref="C101:C105"/>
    <mergeCell ref="K101:K105"/>
    <mergeCell ref="C106:C108"/>
    <mergeCell ref="D106:D108"/>
    <mergeCell ref="F106:F108"/>
    <mergeCell ref="G106:G108"/>
    <mergeCell ref="K106:K108"/>
    <mergeCell ref="H106:H108"/>
    <mergeCell ref="I106:I108"/>
    <mergeCell ref="J106:J108"/>
    <mergeCell ref="K74:K89"/>
    <mergeCell ref="C69:C73"/>
    <mergeCell ref="K69:K73"/>
    <mergeCell ref="N76:N83"/>
    <mergeCell ref="N84:N96"/>
    <mergeCell ref="V30:V31"/>
    <mergeCell ref="N28:N29"/>
    <mergeCell ref="C25:K25"/>
    <mergeCell ref="C26:C31"/>
    <mergeCell ref="K26:K63"/>
    <mergeCell ref="V4:V29"/>
    <mergeCell ref="V37:V55"/>
    <mergeCell ref="V58:V60"/>
    <mergeCell ref="V63:V96"/>
    <mergeCell ref="C58:C63"/>
    <mergeCell ref="V56:V57"/>
    <mergeCell ref="C49:C57"/>
    <mergeCell ref="N37:N43"/>
    <mergeCell ref="C32:C39"/>
    <mergeCell ref="V32:V34"/>
    <mergeCell ref="C74:C89"/>
    <mergeCell ref="Q1:U1"/>
    <mergeCell ref="B2:C2"/>
    <mergeCell ref="M2:N2"/>
    <mergeCell ref="C40:C48"/>
    <mergeCell ref="N44:N50"/>
    <mergeCell ref="M3:M101"/>
    <mergeCell ref="C18:C24"/>
    <mergeCell ref="K18:K24"/>
    <mergeCell ref="N18:N27"/>
    <mergeCell ref="N10:N17"/>
    <mergeCell ref="B3:B63"/>
    <mergeCell ref="C3:C17"/>
    <mergeCell ref="K3:K17"/>
    <mergeCell ref="N4:N9"/>
    <mergeCell ref="N51:N55"/>
    <mergeCell ref="N63:N75"/>
  </mergeCells>
  <phoneticPr fontId="2"/>
  <dataValidations count="2">
    <dataValidation type="list" allowBlank="1" showInputMessage="1" showErrorMessage="1" sqref="D38:E38 D59:E59 O4:P33 D118 E95:E112 D106:D112 O102:O115 E60:E93 E26:E37 E39:E58 O37:P58 P99 O63:P98 O99:O100 P102:P116 P119" xr:uid="{51140365-C348-48C6-9AD2-98375DEC9D4C}">
      <formula1>マスタ</formula1>
    </dataValidation>
    <dataValidation type="list" allowBlank="1" showInputMessage="1" showErrorMessage="1" sqref="O119 O116" xr:uid="{D96CB003-B057-4E5B-80F0-A235405F0F2E}">
      <formula1>",○"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山本 保子＠徳山事務</cp:lastModifiedBy>
  <cp:lastPrinted>2024-02-13T04:45:53Z</cp:lastPrinted>
  <dcterms:created xsi:type="dcterms:W3CDTF">2020-02-03T04:46:49Z</dcterms:created>
  <dcterms:modified xsi:type="dcterms:W3CDTF">2025-04-07T07:34:08Z</dcterms:modified>
</cp:coreProperties>
</file>