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EEC3F0\kyoumu\専攻科\JABEE\R5_JABEE\01.JABEE修了要件確認表の作成\"/>
    </mc:Choice>
  </mc:AlternateContent>
  <bookViews>
    <workbookView xWindow="0" yWindow="0" windowWidth="24375" windowHeight="10980"/>
  </bookViews>
  <sheets>
    <sheet name="R5" sheetId="2" r:id="rId1"/>
  </sheets>
  <definedNames>
    <definedName name="_xlnm.Print_Area" localSheetId="0">'R5'!$A$1:$W$128</definedName>
    <definedName name="マスタ" localSheetId="0">#REF!</definedName>
    <definedName name="マス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4" i="2" l="1"/>
  <c r="V37" i="2"/>
  <c r="V4" i="2"/>
  <c r="T116" i="2" l="1"/>
  <c r="T115" i="2"/>
  <c r="V115" i="2"/>
  <c r="T114" i="2"/>
  <c r="T113" i="2"/>
  <c r="T112" i="2"/>
  <c r="V103" i="2"/>
  <c r="T111" i="2"/>
  <c r="T110" i="2"/>
  <c r="I111" i="2"/>
  <c r="K108" i="2"/>
  <c r="J119" i="2" s="1"/>
  <c r="T109" i="2"/>
  <c r="I110" i="2"/>
  <c r="T108" i="2"/>
  <c r="I109" i="2"/>
  <c r="T107" i="2"/>
  <c r="I108" i="2"/>
  <c r="T106" i="2"/>
  <c r="T105" i="2"/>
  <c r="T104" i="2"/>
  <c r="K105" i="2"/>
  <c r="I105" i="2"/>
  <c r="T103" i="2"/>
  <c r="I104" i="2"/>
  <c r="I103" i="2"/>
  <c r="I102" i="2"/>
  <c r="T100" i="2"/>
  <c r="V100" i="2"/>
  <c r="I101" i="2"/>
  <c r="T99" i="2"/>
  <c r="I100" i="2"/>
  <c r="K100" i="2"/>
  <c r="V98" i="2"/>
  <c r="T98" i="2"/>
  <c r="I99" i="2"/>
  <c r="T97" i="2"/>
  <c r="I98" i="2"/>
  <c r="T96" i="2"/>
  <c r="I97" i="2"/>
  <c r="T95" i="2"/>
  <c r="I96" i="2"/>
  <c r="T94" i="2"/>
  <c r="I95" i="2"/>
  <c r="T93" i="2"/>
  <c r="I94" i="2"/>
  <c r="T92" i="2"/>
  <c r="I93" i="2"/>
  <c r="T91" i="2"/>
  <c r="I92" i="2"/>
  <c r="T90" i="2"/>
  <c r="I91" i="2"/>
  <c r="T89" i="2"/>
  <c r="I90" i="2"/>
  <c r="T88" i="2"/>
  <c r="I89" i="2"/>
  <c r="T87" i="2"/>
  <c r="I88" i="2"/>
  <c r="T86" i="2"/>
  <c r="I87" i="2"/>
  <c r="T85" i="2"/>
  <c r="I86" i="2"/>
  <c r="T84" i="2"/>
  <c r="I85" i="2"/>
  <c r="T83" i="2"/>
  <c r="I84" i="2"/>
  <c r="T82" i="2"/>
  <c r="I83" i="2"/>
  <c r="T81" i="2"/>
  <c r="I82" i="2"/>
  <c r="T80" i="2"/>
  <c r="I81" i="2"/>
  <c r="T79" i="2"/>
  <c r="I80" i="2"/>
  <c r="T78" i="2"/>
  <c r="I79" i="2"/>
  <c r="T77" i="2"/>
  <c r="I78" i="2"/>
  <c r="T76" i="2"/>
  <c r="I77" i="2"/>
  <c r="T75" i="2"/>
  <c r="I76" i="2"/>
  <c r="T74" i="2"/>
  <c r="I75" i="2"/>
  <c r="T73" i="2"/>
  <c r="I74" i="2"/>
  <c r="T72" i="2"/>
  <c r="I73" i="2"/>
  <c r="T71" i="2"/>
  <c r="I72" i="2"/>
  <c r="T70" i="2"/>
  <c r="I71" i="2"/>
  <c r="K68" i="2"/>
  <c r="T69" i="2"/>
  <c r="I70" i="2"/>
  <c r="T68" i="2"/>
  <c r="I69" i="2"/>
  <c r="T67" i="2"/>
  <c r="I68" i="2"/>
  <c r="T66" i="2"/>
  <c r="I67" i="2"/>
  <c r="T65" i="2"/>
  <c r="I66" i="2"/>
  <c r="T64" i="2"/>
  <c r="I65" i="2"/>
  <c r="I64" i="2"/>
  <c r="K63" i="2"/>
  <c r="I63" i="2"/>
  <c r="I62" i="2"/>
  <c r="I61" i="2"/>
  <c r="T59" i="2"/>
  <c r="O59" i="2"/>
  <c r="V59" i="2" s="1"/>
  <c r="I60" i="2"/>
  <c r="T58" i="2"/>
  <c r="I59" i="2"/>
  <c r="T57" i="2"/>
  <c r="I58" i="2"/>
  <c r="T56" i="2"/>
  <c r="I57" i="2"/>
  <c r="T55" i="2"/>
  <c r="I56" i="2"/>
  <c r="T54" i="2"/>
  <c r="I55" i="2"/>
  <c r="T53" i="2"/>
  <c r="I54" i="2"/>
  <c r="T52" i="2"/>
  <c r="I53" i="2"/>
  <c r="T51" i="2"/>
  <c r="I52" i="2"/>
  <c r="T50" i="2"/>
  <c r="I51" i="2"/>
  <c r="T49" i="2"/>
  <c r="I50" i="2"/>
  <c r="T48" i="2"/>
  <c r="I49" i="2"/>
  <c r="T47" i="2"/>
  <c r="I48" i="2"/>
  <c r="T46" i="2"/>
  <c r="T45" i="2"/>
  <c r="T44" i="2"/>
  <c r="I45" i="2"/>
  <c r="T43" i="2"/>
  <c r="I44" i="2"/>
  <c r="I43" i="2"/>
  <c r="T42" i="2"/>
  <c r="I42" i="2"/>
  <c r="T41" i="2"/>
  <c r="I41" i="2"/>
  <c r="T40" i="2"/>
  <c r="I40" i="2"/>
  <c r="T39" i="2"/>
  <c r="I39" i="2"/>
  <c r="T38" i="2"/>
  <c r="I38" i="2"/>
  <c r="T37" i="2"/>
  <c r="I37" i="2"/>
  <c r="I36" i="2"/>
  <c r="I35" i="2"/>
  <c r="I34" i="2"/>
  <c r="I33" i="2"/>
  <c r="T32" i="2"/>
  <c r="V32" i="2"/>
  <c r="I32" i="2"/>
  <c r="T31" i="2"/>
  <c r="I31" i="2"/>
  <c r="T30" i="2"/>
  <c r="I30" i="2"/>
  <c r="T29" i="2"/>
  <c r="I29" i="2"/>
  <c r="T28" i="2"/>
  <c r="I28" i="2"/>
  <c r="T27" i="2"/>
  <c r="I27" i="2"/>
  <c r="T26" i="2"/>
  <c r="I26" i="2"/>
  <c r="K26" i="2"/>
  <c r="T25" i="2"/>
  <c r="T24" i="2"/>
  <c r="I24" i="2"/>
  <c r="T23" i="2"/>
  <c r="I23" i="2"/>
  <c r="T22" i="2"/>
  <c r="I22" i="2"/>
  <c r="T21" i="2"/>
  <c r="I21" i="2"/>
  <c r="T20" i="2"/>
  <c r="I20" i="2"/>
  <c r="T19" i="2"/>
  <c r="I19" i="2"/>
  <c r="T18" i="2"/>
  <c r="I18" i="2"/>
  <c r="T17" i="2"/>
  <c r="I17" i="2"/>
  <c r="T16" i="2"/>
  <c r="I16" i="2"/>
  <c r="T15" i="2"/>
  <c r="I15" i="2"/>
  <c r="T14" i="2"/>
  <c r="I14" i="2"/>
  <c r="T13" i="2"/>
  <c r="I13" i="2"/>
  <c r="T12" i="2"/>
  <c r="I12" i="2"/>
  <c r="T11" i="2"/>
  <c r="I11" i="2"/>
  <c r="T10" i="2"/>
  <c r="I10" i="2"/>
  <c r="T9" i="2"/>
  <c r="I9" i="2"/>
  <c r="T8" i="2"/>
  <c r="I8" i="2"/>
  <c r="T7" i="2"/>
  <c r="I7" i="2"/>
  <c r="T6" i="2"/>
  <c r="I6" i="2"/>
  <c r="T5" i="2"/>
  <c r="I5" i="2"/>
  <c r="T4" i="2"/>
  <c r="I4" i="2"/>
  <c r="I3" i="2"/>
  <c r="V30" i="2" l="1"/>
  <c r="K3" i="2"/>
  <c r="K18" i="2"/>
  <c r="V57" i="2"/>
  <c r="K73" i="2"/>
  <c r="J117" i="2" s="1"/>
  <c r="J123" i="2"/>
  <c r="K89" i="2"/>
  <c r="J118" i="2" s="1"/>
  <c r="J121" i="2"/>
  <c r="J116" i="2" l="1"/>
  <c r="J120" i="2"/>
  <c r="J125" i="2" s="1"/>
</calcChain>
</file>

<file path=xl/comments1.xml><?xml version="1.0" encoding="utf-8"?>
<comments xmlns="http://schemas.openxmlformats.org/spreadsheetml/2006/main">
  <authors>
    <author>jim13</author>
  </authors>
  <commentLis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jim13:</t>
        </r>
        <r>
          <rPr>
            <sz val="9"/>
            <color indexed="81"/>
            <rFont val="ＭＳ Ｐゴシック"/>
            <family val="3"/>
            <charset val="128"/>
          </rPr>
          <t xml:space="preserve">
５年生の科目だけを判定します</t>
        </r>
      </text>
    </comment>
  </commentList>
</comments>
</file>

<file path=xl/sharedStrings.xml><?xml version="1.0" encoding="utf-8"?>
<sst xmlns="http://schemas.openxmlformats.org/spreadsheetml/2006/main" count="495" uniqueCount="311">
  <si>
    <t>学習・教育目標</t>
    <rPh sb="0" eb="2">
      <t>ガクシュウ</t>
    </rPh>
    <rPh sb="3" eb="5">
      <t>キョウイク</t>
    </rPh>
    <rPh sb="5" eb="7">
      <t>モクヒョウ</t>
    </rPh>
    <phoneticPr fontId="2"/>
  </si>
  <si>
    <t>修得</t>
    <rPh sb="0" eb="2">
      <t>シュウトク</t>
    </rPh>
    <phoneticPr fontId="2"/>
  </si>
  <si>
    <t>開設科目</t>
    <rPh sb="0" eb="2">
      <t>カイセツ</t>
    </rPh>
    <rPh sb="2" eb="4">
      <t>カモク</t>
    </rPh>
    <phoneticPr fontId="2"/>
  </si>
  <si>
    <t>学年</t>
    <rPh sb="0" eb="2">
      <t>ガクネン</t>
    </rPh>
    <phoneticPr fontId="2"/>
  </si>
  <si>
    <t>単位数</t>
    <rPh sb="0" eb="2">
      <t>タンイ</t>
    </rPh>
    <rPh sb="2" eb="3">
      <t>スウ</t>
    </rPh>
    <phoneticPr fontId="2"/>
  </si>
  <si>
    <t>授業時間</t>
    <rPh sb="0" eb="2">
      <t>ジュギョウ</t>
    </rPh>
    <rPh sb="2" eb="4">
      <t>ジカン</t>
    </rPh>
    <phoneticPr fontId="2"/>
  </si>
  <si>
    <t>目標達成度評価項目</t>
    <rPh sb="0" eb="2">
      <t>モクヒョウ</t>
    </rPh>
    <rPh sb="2" eb="4">
      <t>タッセイ</t>
    </rPh>
    <rPh sb="4" eb="5">
      <t>ド</t>
    </rPh>
    <rPh sb="5" eb="7">
      <t>ヒョウカ</t>
    </rPh>
    <rPh sb="7" eb="9">
      <t>コウモク</t>
    </rPh>
    <phoneticPr fontId="2"/>
  </si>
  <si>
    <t>判定</t>
    <rPh sb="0" eb="2">
      <t>ハンテイ</t>
    </rPh>
    <phoneticPr fontId="2"/>
  </si>
  <si>
    <t>目標達成度評価項目</t>
    <rPh sb="0" eb="2">
      <t>モクヒョウ</t>
    </rPh>
    <rPh sb="2" eb="5">
      <t>タッセイド</t>
    </rPh>
    <rPh sb="5" eb="7">
      <t>ヒョウカ</t>
    </rPh>
    <rPh sb="7" eb="9">
      <t>コウモク</t>
    </rPh>
    <phoneticPr fontId="2"/>
  </si>
  <si>
    <t>Ａ１</t>
    <phoneticPr fontId="2"/>
  </si>
  <si>
    <t>(c-1) 数学◎</t>
    <phoneticPr fontId="2"/>
  </si>
  <si>
    <t>※微分積分学Ⅰ</t>
    <phoneticPr fontId="2"/>
  </si>
  <si>
    <t>Ｃ１</t>
    <phoneticPr fontId="2"/>
  </si>
  <si>
    <t>(d-1) 専門工学の知識と能力（メカトロ技術）◎</t>
    <rPh sb="21" eb="23">
      <t>ギジュツ</t>
    </rPh>
    <phoneticPr fontId="2"/>
  </si>
  <si>
    <t>※微分積分学Ⅱ</t>
    <rPh sb="1" eb="3">
      <t>ビブン</t>
    </rPh>
    <rPh sb="3" eb="5">
      <t>セキブン</t>
    </rPh>
    <rPh sb="5" eb="6">
      <t>ガク</t>
    </rPh>
    <phoneticPr fontId="2"/>
  </si>
  <si>
    <t>数学４科目以上</t>
    <rPh sb="0" eb="2">
      <t>スウガク</t>
    </rPh>
    <rPh sb="3" eb="5">
      <t>カモク</t>
    </rPh>
    <rPh sb="5" eb="7">
      <t>イジョウ</t>
    </rPh>
    <phoneticPr fontId="2"/>
  </si>
  <si>
    <t>材 料 系</t>
    <rPh sb="0" eb="1">
      <t>ザイ</t>
    </rPh>
    <rPh sb="2" eb="3">
      <t>リョウ</t>
    </rPh>
    <rPh sb="4" eb="5">
      <t>ケイ</t>
    </rPh>
    <phoneticPr fontId="2"/>
  </si>
  <si>
    <t>※材料力学Ⅱ</t>
    <rPh sb="1" eb="3">
      <t>ザイリョウ</t>
    </rPh>
    <rPh sb="3" eb="5">
      <t>リキガク</t>
    </rPh>
    <phoneticPr fontId="2"/>
  </si>
  <si>
    <t>ME4</t>
    <phoneticPr fontId="2"/>
  </si>
  <si>
    <t>※ベクトル解析</t>
    <phoneticPr fontId="2"/>
  </si>
  <si>
    <t>ME4･IE4</t>
    <phoneticPr fontId="2"/>
  </si>
  <si>
    <t>※弾塑性論</t>
    <rPh sb="1" eb="2">
      <t>ダン</t>
    </rPh>
    <rPh sb="2" eb="4">
      <t>ソセイ</t>
    </rPh>
    <rPh sb="4" eb="5">
      <t>ロン</t>
    </rPh>
    <phoneticPr fontId="10"/>
  </si>
  <si>
    <t>ME5</t>
    <phoneticPr fontId="2"/>
  </si>
  <si>
    <t>各系１科目</t>
  </si>
  <si>
    <t>※確率・統計</t>
    <phoneticPr fontId="10"/>
  </si>
  <si>
    <t>　　弾性力学</t>
    <phoneticPr fontId="2"/>
  </si>
  <si>
    <t>合計10科目以上</t>
  </si>
  <si>
    <t>※自然科学特講</t>
    <rPh sb="1" eb="3">
      <t>シゼン</t>
    </rPh>
    <rPh sb="3" eb="5">
      <t>カガク</t>
    </rPh>
    <rPh sb="5" eb="6">
      <t>トク</t>
    </rPh>
    <rPh sb="6" eb="7">
      <t>コウ</t>
    </rPh>
    <phoneticPr fontId="2"/>
  </si>
  <si>
    <t>　　生体機械力学</t>
    <phoneticPr fontId="2"/>
  </si>
  <si>
    <t>総合科目2科目以上</t>
    <rPh sb="0" eb="2">
      <t>ソウゴウ</t>
    </rPh>
    <rPh sb="2" eb="4">
      <t>カモク</t>
    </rPh>
    <rPh sb="5" eb="7">
      <t>カモク</t>
    </rPh>
    <rPh sb="7" eb="9">
      <t>イジョウ</t>
    </rPh>
    <phoneticPr fontId="2"/>
  </si>
  <si>
    <t>※応用解析学概論</t>
    <rPh sb="1" eb="3">
      <t>オウヨウ</t>
    </rPh>
    <rPh sb="3" eb="6">
      <t>カイセキガク</t>
    </rPh>
    <rPh sb="6" eb="8">
      <t>ガイロン</t>
    </rPh>
    <phoneticPr fontId="2"/>
  </si>
  <si>
    <t>　　材料強度学</t>
    <rPh sb="2" eb="6">
      <t>ザイリョウキョウド</t>
    </rPh>
    <rPh sb="6" eb="7">
      <t>ガク</t>
    </rPh>
    <phoneticPr fontId="2"/>
  </si>
  <si>
    <t>※応用数物演習</t>
    <rPh sb="1" eb="3">
      <t>オウヨウ</t>
    </rPh>
    <rPh sb="3" eb="5">
      <t>スウブツ</t>
    </rPh>
    <rPh sb="5" eb="7">
      <t>エンシュウ</t>
    </rPh>
    <phoneticPr fontId="2"/>
  </si>
  <si>
    <t>＃</t>
    <phoneticPr fontId="2"/>
  </si>
  <si>
    <t>　　材料設計工学</t>
    <rPh sb="2" eb="4">
      <t>ザイリョウ</t>
    </rPh>
    <rPh sb="4" eb="6">
      <t>セッケイ</t>
    </rPh>
    <rPh sb="6" eb="8">
      <t>コウガク</t>
    </rPh>
    <phoneticPr fontId="2"/>
  </si>
  <si>
    <t>※フーリエ変換</t>
    <rPh sb="5" eb="7">
      <t>ヘンカン</t>
    </rPh>
    <phoneticPr fontId="10"/>
  </si>
  <si>
    <t>エネルギ系</t>
    <rPh sb="4" eb="5">
      <t>ケイ</t>
    </rPh>
    <phoneticPr fontId="2"/>
  </si>
  <si>
    <t>※水力学Ⅱ</t>
    <rPh sb="1" eb="4">
      <t>スイリキガク</t>
    </rPh>
    <phoneticPr fontId="2"/>
  </si>
  <si>
    <t>※関数論</t>
    <rPh sb="1" eb="4">
      <t>カンスウロン</t>
    </rPh>
    <phoneticPr fontId="10"/>
  </si>
  <si>
    <t>※ターボ機械</t>
    <phoneticPr fontId="2"/>
  </si>
  <si>
    <t>※フーリエ・ラプラス変換</t>
    <phoneticPr fontId="2"/>
  </si>
  <si>
    <t>IE4</t>
    <phoneticPr fontId="2"/>
  </si>
  <si>
    <t>※流体力学</t>
    <phoneticPr fontId="2"/>
  </si>
  <si>
    <t>※統計学</t>
    <rPh sb="1" eb="4">
      <t>トウケイガク</t>
    </rPh>
    <phoneticPr fontId="2"/>
  </si>
  <si>
    <t>IE5</t>
    <phoneticPr fontId="2"/>
  </si>
  <si>
    <t>○</t>
    <phoneticPr fontId="2"/>
  </si>
  <si>
    <t>※熱力学</t>
    <phoneticPr fontId="2"/>
  </si>
  <si>
    <t>※線形代数</t>
    <phoneticPr fontId="2"/>
  </si>
  <si>
    <t>CA5</t>
    <phoneticPr fontId="2"/>
  </si>
  <si>
    <t>※熱機関</t>
    <phoneticPr fontId="2"/>
  </si>
  <si>
    <t>　　応用統計学</t>
    <rPh sb="2" eb="4">
      <t>オウヨウ</t>
    </rPh>
    <rPh sb="4" eb="6">
      <t>トウケイ</t>
    </rPh>
    <rPh sb="6" eb="7">
      <t>ガク</t>
    </rPh>
    <phoneticPr fontId="10"/>
  </si>
  <si>
    <t>※伝熱工学</t>
    <phoneticPr fontId="2"/>
  </si>
  <si>
    <t>　　工学解析</t>
    <rPh sb="2" eb="4">
      <t>コウガク</t>
    </rPh>
    <rPh sb="4" eb="6">
      <t>カイセキ</t>
    </rPh>
    <phoneticPr fontId="10"/>
  </si>
  <si>
    <t>　　流体制御工学</t>
    <rPh sb="2" eb="4">
      <t>リュウタイ</t>
    </rPh>
    <rPh sb="4" eb="6">
      <t>セイギョ</t>
    </rPh>
    <rPh sb="6" eb="8">
      <t>コウガク</t>
    </rPh>
    <phoneticPr fontId="2"/>
  </si>
  <si>
    <t>　　熱流体工学</t>
    <rPh sb="2" eb="3">
      <t>ネツ</t>
    </rPh>
    <rPh sb="3" eb="5">
      <t>リュウタイ</t>
    </rPh>
    <rPh sb="5" eb="7">
      <t>コウガク</t>
    </rPh>
    <phoneticPr fontId="2"/>
  </si>
  <si>
    <t>情 報 系</t>
    <rPh sb="0" eb="1">
      <t>ジョウ</t>
    </rPh>
    <rPh sb="2" eb="3">
      <t>ホウ</t>
    </rPh>
    <rPh sb="4" eb="5">
      <t>ケイ</t>
    </rPh>
    <phoneticPr fontId="2"/>
  </si>
  <si>
    <t>※電気回路Ⅱ</t>
    <phoneticPr fontId="10"/>
  </si>
  <si>
    <t>(c-2)自然科学◎</t>
    <phoneticPr fontId="2"/>
  </si>
  <si>
    <t>※生物学</t>
    <rPh sb="1" eb="4">
      <t>セイブツガク</t>
    </rPh>
    <phoneticPr fontId="10"/>
  </si>
  <si>
    <t>※計測工学</t>
    <phoneticPr fontId="10"/>
  </si>
  <si>
    <t>※物理化学</t>
    <rPh sb="1" eb="3">
      <t>ブツリ</t>
    </rPh>
    <rPh sb="3" eb="5">
      <t>カガク</t>
    </rPh>
    <phoneticPr fontId="2"/>
  </si>
  <si>
    <t>※制御工学Ⅱ</t>
    <rPh sb="1" eb="3">
      <t>セイギョ</t>
    </rPh>
    <rPh sb="3" eb="5">
      <t>コウガク</t>
    </rPh>
    <phoneticPr fontId="2"/>
  </si>
  <si>
    <t>※一般物理</t>
    <phoneticPr fontId="2"/>
  </si>
  <si>
    <t>CA4</t>
    <phoneticPr fontId="2"/>
  </si>
  <si>
    <t>　　回路応用設計</t>
    <phoneticPr fontId="2"/>
  </si>
  <si>
    <t>　　応用計測工学</t>
    <phoneticPr fontId="2"/>
  </si>
  <si>
    <t>＊</t>
    <phoneticPr fontId="2"/>
  </si>
  <si>
    <t>　　物理科学</t>
    <phoneticPr fontId="2"/>
  </si>
  <si>
    <t>物理科学</t>
  </si>
  <si>
    <t>　　応用電磁気学</t>
    <rPh sb="2" eb="4">
      <t>オウヨウ</t>
    </rPh>
    <rPh sb="4" eb="7">
      <t>デンジキ</t>
    </rPh>
    <rPh sb="7" eb="8">
      <t>ガク</t>
    </rPh>
    <phoneticPr fontId="2"/>
  </si>
  <si>
    <t>　　一般化学</t>
    <phoneticPr fontId="10"/>
  </si>
  <si>
    <t>一般化学</t>
  </si>
  <si>
    <t>　　電気音響工学</t>
    <rPh sb="2" eb="4">
      <t>デンキ</t>
    </rPh>
    <rPh sb="4" eb="6">
      <t>オンキョウ</t>
    </rPh>
    <rPh sb="6" eb="8">
      <t>コウガク</t>
    </rPh>
    <phoneticPr fontId="2"/>
  </si>
  <si>
    <t>　　生命科学</t>
    <rPh sb="2" eb="4">
      <t>セイメイ</t>
    </rPh>
    <rPh sb="4" eb="6">
      <t>カガク</t>
    </rPh>
    <phoneticPr fontId="2"/>
  </si>
  <si>
    <t>生命科学</t>
    <rPh sb="0" eb="2">
      <t>セイメイ</t>
    </rPh>
    <rPh sb="2" eb="4">
      <t>カガク</t>
    </rPh>
    <phoneticPr fontId="2"/>
  </si>
  <si>
    <t>　　電気電子工学特論</t>
    <rPh sb="2" eb="4">
      <t>デンキ</t>
    </rPh>
    <rPh sb="4" eb="6">
      <t>デンシ</t>
    </rPh>
    <rPh sb="6" eb="8">
      <t>コウガク</t>
    </rPh>
    <rPh sb="8" eb="10">
      <t>トクロン</t>
    </rPh>
    <phoneticPr fontId="2"/>
  </si>
  <si>
    <t>(d-1) 基礎工学5科目群(1)</t>
    <rPh sb="11" eb="14">
      <t>カモクグン</t>
    </rPh>
    <phoneticPr fontId="2"/>
  </si>
  <si>
    <t>①設計・システム系</t>
    <phoneticPr fontId="2"/>
  </si>
  <si>
    <t>※制御工学Ⅰ</t>
    <phoneticPr fontId="2"/>
  </si>
  <si>
    <t>　　ロボット制御工学</t>
    <rPh sb="6" eb="8">
      <t>セイギョ</t>
    </rPh>
    <rPh sb="8" eb="10">
      <t>コウガク</t>
    </rPh>
    <phoneticPr fontId="2"/>
  </si>
  <si>
    <t>　コンピュータアーキテクチャ</t>
    <phoneticPr fontId="10"/>
  </si>
  <si>
    <t>各系１科目</t>
    <rPh sb="0" eb="2">
      <t>カクケイ</t>
    </rPh>
    <rPh sb="3" eb="5">
      <t>カモク</t>
    </rPh>
    <phoneticPr fontId="2"/>
  </si>
  <si>
    <t>　　システム設計工学</t>
    <rPh sb="6" eb="8">
      <t>セッケイ</t>
    </rPh>
    <rPh sb="8" eb="10">
      <t>コウガク</t>
    </rPh>
    <phoneticPr fontId="2"/>
  </si>
  <si>
    <t>※工学デザインⅠ</t>
    <rPh sb="1" eb="3">
      <t>コウガク</t>
    </rPh>
    <phoneticPr fontId="10"/>
  </si>
  <si>
    <t>合計６科目以上</t>
    <rPh sb="0" eb="2">
      <t>ゴウケイ</t>
    </rPh>
    <rPh sb="3" eb="5">
      <t>カモク</t>
    </rPh>
    <rPh sb="5" eb="7">
      <t>イジョウ</t>
    </rPh>
    <phoneticPr fontId="2"/>
  </si>
  <si>
    <t>設計・加工系</t>
    <rPh sb="0" eb="2">
      <t>セッケイ</t>
    </rPh>
    <rPh sb="3" eb="5">
      <t>カコウ</t>
    </rPh>
    <rPh sb="5" eb="6">
      <t>ケイ</t>
    </rPh>
    <phoneticPr fontId="2"/>
  </si>
  <si>
    <t>※機械設計論Ⅰ</t>
    <phoneticPr fontId="2"/>
  </si>
  <si>
    <t>　</t>
    <phoneticPr fontId="10"/>
  </si>
  <si>
    <t>　　システム制御工学</t>
    <rPh sb="6" eb="8">
      <t>セイギョ</t>
    </rPh>
    <rPh sb="8" eb="10">
      <t>コウガク</t>
    </rPh>
    <phoneticPr fontId="2"/>
  </si>
  <si>
    <t>　　ＣＡＥ</t>
    <phoneticPr fontId="2"/>
  </si>
  <si>
    <t>(d-3) 問題発見解決◎</t>
    <rPh sb="6" eb="8">
      <t>モンダイ</t>
    </rPh>
    <rPh sb="8" eb="10">
      <t>ハッケン</t>
    </rPh>
    <rPh sb="10" eb="12">
      <t>カイケツ</t>
    </rPh>
    <phoneticPr fontId="2"/>
  </si>
  <si>
    <t>※創造製作Ⅱ</t>
    <rPh sb="1" eb="3">
      <t>ソウゾウ</t>
    </rPh>
    <rPh sb="3" eb="5">
      <t>セイサク</t>
    </rPh>
    <phoneticPr fontId="2"/>
  </si>
  <si>
    <t>問題発見解決</t>
    <phoneticPr fontId="2"/>
  </si>
  <si>
    <t>　　構造設計論</t>
    <rPh sb="2" eb="4">
      <t>コウゾウ</t>
    </rPh>
    <rPh sb="4" eb="6">
      <t>セッケイ</t>
    </rPh>
    <rPh sb="6" eb="7">
      <t>ロン</t>
    </rPh>
    <phoneticPr fontId="2"/>
  </si>
  <si>
    <t>　　コンピュータ総合演習</t>
    <rPh sb="8" eb="10">
      <t>ソウゴウ</t>
    </rPh>
    <rPh sb="10" eb="12">
      <t>エンシュウ</t>
    </rPh>
    <phoneticPr fontId="2"/>
  </si>
  <si>
    <t>1科目以上</t>
    <phoneticPr fontId="2"/>
  </si>
  <si>
    <t>②情報・論理系</t>
    <rPh sb="1" eb="3">
      <t>ジョウホウ</t>
    </rPh>
    <rPh sb="4" eb="7">
      <t>ロンリケイ</t>
    </rPh>
    <phoneticPr fontId="2"/>
  </si>
  <si>
    <t>※電子回路Ⅱ</t>
    <phoneticPr fontId="10"/>
  </si>
  <si>
    <t>(e) デザイン能力◎</t>
    <rPh sb="8" eb="10">
      <t>ノウリョク</t>
    </rPh>
    <phoneticPr fontId="2"/>
  </si>
  <si>
    <t>　　機械制御工学専攻総合演習</t>
    <rPh sb="8" eb="10">
      <t>センコウ</t>
    </rPh>
    <phoneticPr fontId="2"/>
  </si>
  <si>
    <t>総合演習</t>
    <phoneticPr fontId="2"/>
  </si>
  <si>
    <t>※情報理論</t>
    <rPh sb="1" eb="5">
      <t>ジョウホウリロン</t>
    </rPh>
    <phoneticPr fontId="2"/>
  </si>
  <si>
    <t>(g) 自主性・継続性</t>
    <phoneticPr fontId="2"/>
  </si>
  <si>
    <t>※システム数理工学</t>
    <phoneticPr fontId="10"/>
  </si>
  <si>
    <t>(i) チームワーク</t>
    <phoneticPr fontId="2"/>
  </si>
  <si>
    <t>※言語処理</t>
    <rPh sb="1" eb="3">
      <t>ゲンゴ</t>
    </rPh>
    <rPh sb="3" eb="5">
      <t>ショリ</t>
    </rPh>
    <phoneticPr fontId="2"/>
  </si>
  <si>
    <t>　　情報工学特論</t>
    <rPh sb="2" eb="4">
      <t>ジョウホウ</t>
    </rPh>
    <rPh sb="4" eb="6">
      <t>コウガク</t>
    </rPh>
    <rPh sb="6" eb="8">
      <t>トクロン</t>
    </rPh>
    <phoneticPr fontId="2"/>
  </si>
  <si>
    <t>(d-1) 専門工学の知識と能力（情報電子技術）◎</t>
    <rPh sb="17" eb="19">
      <t>ジョウホウ</t>
    </rPh>
    <rPh sb="19" eb="21">
      <t>デンシ</t>
    </rPh>
    <rPh sb="21" eb="23">
      <t>ギジュツ</t>
    </rPh>
    <phoneticPr fontId="2"/>
  </si>
  <si>
    <t>　　情報論理学</t>
    <rPh sb="2" eb="4">
      <t>ジョウホウ</t>
    </rPh>
    <rPh sb="4" eb="7">
      <t>ロンリガク</t>
    </rPh>
    <phoneticPr fontId="2"/>
  </si>
  <si>
    <t>情報処理
システム系</t>
    <rPh sb="0" eb="2">
      <t>ジョウホウ</t>
    </rPh>
    <rPh sb="2" eb="4">
      <t>ショリ</t>
    </rPh>
    <rPh sb="9" eb="10">
      <t>ケイ</t>
    </rPh>
    <phoneticPr fontId="2"/>
  </si>
  <si>
    <t>※データベース</t>
    <phoneticPr fontId="10"/>
  </si>
  <si>
    <t>＊</t>
  </si>
  <si>
    <t>　　建設プログラミング</t>
    <rPh sb="2" eb="4">
      <t>ケンセツ</t>
    </rPh>
    <phoneticPr fontId="2"/>
  </si>
  <si>
    <t>※ソフトウェア工学</t>
    <rPh sb="7" eb="9">
      <t>コウガク</t>
    </rPh>
    <phoneticPr fontId="2"/>
  </si>
  <si>
    <t>③材料･バイオ系</t>
    <phoneticPr fontId="2"/>
  </si>
  <si>
    <t>※材料学Ⅱ</t>
    <rPh sb="1" eb="3">
      <t>ザイリョウ</t>
    </rPh>
    <rPh sb="3" eb="4">
      <t>ガク</t>
    </rPh>
    <phoneticPr fontId="10"/>
  </si>
  <si>
    <t>※オペレーティングシステムⅠ</t>
    <phoneticPr fontId="2"/>
  </si>
  <si>
    <t>合計10科目以上</t>
    <rPh sb="0" eb="2">
      <t>ゴウケイ</t>
    </rPh>
    <rPh sb="4" eb="6">
      <t>カモク</t>
    </rPh>
    <rPh sb="6" eb="8">
      <t>イジョウ</t>
    </rPh>
    <phoneticPr fontId="2"/>
  </si>
  <si>
    <t>※機能材料</t>
    <rPh sb="1" eb="3">
      <t>キノウ</t>
    </rPh>
    <rPh sb="3" eb="5">
      <t>ザイリョウ</t>
    </rPh>
    <phoneticPr fontId="2"/>
  </si>
  <si>
    <t>※オペレーティングシステムⅡ</t>
    <phoneticPr fontId="2"/>
  </si>
  <si>
    <t>※建築材料</t>
    <rPh sb="1" eb="3">
      <t>ケンチク</t>
    </rPh>
    <rPh sb="3" eb="5">
      <t>ザイリョウ</t>
    </rPh>
    <phoneticPr fontId="2"/>
  </si>
  <si>
    <t>※ネットワークアーキテクチャ</t>
    <phoneticPr fontId="2"/>
  </si>
  <si>
    <t>※建設先端材料</t>
    <rPh sb="1" eb="3">
      <t>ケンセツ</t>
    </rPh>
    <rPh sb="3" eb="5">
      <t>センタン</t>
    </rPh>
    <rPh sb="5" eb="7">
      <t>ザイリョウ</t>
    </rPh>
    <phoneticPr fontId="2"/>
  </si>
  <si>
    <t>　　オートマトンと計算論</t>
    <phoneticPr fontId="2"/>
  </si>
  <si>
    <t>※火薬学</t>
    <rPh sb="1" eb="4">
      <t>カヤクガク</t>
    </rPh>
    <phoneticPr fontId="2"/>
  </si>
  <si>
    <t>　　生体情報工学</t>
    <rPh sb="2" eb="4">
      <t>セイタイ</t>
    </rPh>
    <rPh sb="4" eb="6">
      <t>ジョウホウ</t>
    </rPh>
    <rPh sb="6" eb="8">
      <t>コウガク</t>
    </rPh>
    <phoneticPr fontId="2"/>
  </si>
  <si>
    <t>　　自然言語処理</t>
    <rPh sb="2" eb="4">
      <t>シゼン</t>
    </rPh>
    <rPh sb="4" eb="6">
      <t>ゲンゴ</t>
    </rPh>
    <rPh sb="6" eb="8">
      <t>ショリ</t>
    </rPh>
    <phoneticPr fontId="2"/>
  </si>
  <si>
    <t>　　半導体電子工学</t>
    <rPh sb="2" eb="5">
      <t>ハンドウタイ</t>
    </rPh>
    <rPh sb="5" eb="7">
      <t>デンシ</t>
    </rPh>
    <rPh sb="7" eb="9">
      <t>コウガク</t>
    </rPh>
    <phoneticPr fontId="2"/>
  </si>
  <si>
    <t>コンピュータ応用機器システム系</t>
    <phoneticPr fontId="2"/>
  </si>
  <si>
    <t>※ディジタル回路応用</t>
    <phoneticPr fontId="2"/>
  </si>
  <si>
    <t>※画像工学</t>
    <rPh sb="1" eb="3">
      <t>ガゾウ</t>
    </rPh>
    <rPh sb="3" eb="5">
      <t>コウガク</t>
    </rPh>
    <phoneticPr fontId="2"/>
  </si>
  <si>
    <t>※電磁気学</t>
    <phoneticPr fontId="2"/>
  </si>
  <si>
    <t>　　論理設計</t>
    <rPh sb="2" eb="4">
      <t>ロンリ</t>
    </rPh>
    <rPh sb="4" eb="6">
      <t>セッケイ</t>
    </rPh>
    <phoneticPr fontId="2"/>
  </si>
  <si>
    <t>　電磁気学</t>
    <phoneticPr fontId="2"/>
  </si>
  <si>
    <t>　　システム計測工学</t>
    <phoneticPr fontId="2"/>
  </si>
  <si>
    <t>　　コンピュータ構成学</t>
    <phoneticPr fontId="2"/>
  </si>
  <si>
    <t xml:space="preserve">  </t>
    <phoneticPr fontId="2"/>
  </si>
  <si>
    <t>※機械力学Ⅰ</t>
    <phoneticPr fontId="10"/>
  </si>
  <si>
    <t>情報通信
システム系</t>
    <rPh sb="0" eb="4">
      <t>ジョウホウツウシン</t>
    </rPh>
    <phoneticPr fontId="2"/>
  </si>
  <si>
    <t>※情報通信工学</t>
    <rPh sb="1" eb="3">
      <t>ジョウホウ</t>
    </rPh>
    <rPh sb="3" eb="5">
      <t>ツウシン</t>
    </rPh>
    <rPh sb="5" eb="7">
      <t>コウガク</t>
    </rPh>
    <phoneticPr fontId="2"/>
  </si>
  <si>
    <t>※機械力学Ⅱ</t>
    <phoneticPr fontId="10"/>
  </si>
  <si>
    <t>※ディジタル信号処理</t>
    <phoneticPr fontId="10"/>
  </si>
  <si>
    <t>※計算力学</t>
    <rPh sb="1" eb="3">
      <t>ケイサン</t>
    </rPh>
    <phoneticPr fontId="2"/>
  </si>
  <si>
    <t>　　通信ネットワーク工学</t>
    <rPh sb="2" eb="4">
      <t>ツウシン</t>
    </rPh>
    <rPh sb="10" eb="12">
      <t>コウガク</t>
    </rPh>
    <phoneticPr fontId="2"/>
  </si>
  <si>
    <t>※構造力学</t>
    <rPh sb="1" eb="3">
      <t>コウゾウ</t>
    </rPh>
    <rPh sb="3" eb="5">
      <t>リキガク</t>
    </rPh>
    <phoneticPr fontId="2"/>
  </si>
  <si>
    <t>　　光情報処理</t>
    <rPh sb="2" eb="3">
      <t>ヒカリ</t>
    </rPh>
    <rPh sb="3" eb="5">
      <t>ジョウホウ</t>
    </rPh>
    <rPh sb="5" eb="7">
      <t>ショリ</t>
    </rPh>
    <phoneticPr fontId="2"/>
  </si>
  <si>
    <t>　　コンピュータネットワークプロトコル</t>
    <phoneticPr fontId="2"/>
  </si>
  <si>
    <t>⑤社会技術系</t>
    <phoneticPr fontId="2"/>
  </si>
  <si>
    <t>※環境リサイクル論</t>
    <rPh sb="1" eb="3">
      <t>カンキョウ</t>
    </rPh>
    <rPh sb="8" eb="9">
      <t>ロン</t>
    </rPh>
    <phoneticPr fontId="2"/>
  </si>
  <si>
    <t>　　メディア信号処理</t>
    <rPh sb="6" eb="8">
      <t>シンゴウ</t>
    </rPh>
    <rPh sb="8" eb="10">
      <t>ショリ</t>
    </rPh>
    <phoneticPr fontId="2"/>
  </si>
  <si>
    <t>※機械設計論Ⅱ</t>
    <phoneticPr fontId="2"/>
  </si>
  <si>
    <t>※創造演習</t>
    <rPh sb="1" eb="3">
      <t>ソウゾウ</t>
    </rPh>
    <rPh sb="3" eb="5">
      <t>エンシュウ</t>
    </rPh>
    <phoneticPr fontId="2"/>
  </si>
  <si>
    <t>※創造製作</t>
    <rPh sb="1" eb="3">
      <t>ソウゾウ</t>
    </rPh>
    <rPh sb="3" eb="5">
      <t>セイサク</t>
    </rPh>
    <phoneticPr fontId="2"/>
  </si>
  <si>
    <t>※環境衛生工学</t>
    <rPh sb="1" eb="3">
      <t>カンキョウ</t>
    </rPh>
    <rPh sb="3" eb="5">
      <t>エイセイ</t>
    </rPh>
    <rPh sb="5" eb="7">
      <t>コウガク</t>
    </rPh>
    <phoneticPr fontId="2"/>
  </si>
  <si>
    <t>(e) デザイン能力◎</t>
    <phoneticPr fontId="2"/>
  </si>
  <si>
    <t>　　情報電子工学専攻総合演習</t>
    <rPh sb="8" eb="10">
      <t>センコウ</t>
    </rPh>
    <phoneticPr fontId="2"/>
  </si>
  <si>
    <t>　　経営工学</t>
    <rPh sb="2" eb="4">
      <t>ケイエイ</t>
    </rPh>
    <rPh sb="4" eb="6">
      <t>コウガク</t>
    </rPh>
    <phoneticPr fontId="2"/>
  </si>
  <si>
    <t>Ａ２</t>
    <phoneticPr fontId="2"/>
  </si>
  <si>
    <t>(a) 地球的視点◎</t>
    <phoneticPr fontId="2"/>
  </si>
  <si>
    <t>　歴史学</t>
    <rPh sb="1" eb="4">
      <t>レキシガク</t>
    </rPh>
    <phoneticPr fontId="2"/>
  </si>
  <si>
    <t>(i) チームワーク</t>
  </si>
  <si>
    <t>　中国文学</t>
    <rPh sb="1" eb="5">
      <t>チュウゴクブンガク</t>
    </rPh>
    <phoneticPr fontId="2"/>
  </si>
  <si>
    <t>　人文社会特講</t>
    <phoneticPr fontId="2"/>
  </si>
  <si>
    <t>(d-1) 専門工学の知識と能力（社会環境整備技術)◎</t>
    <rPh sb="17" eb="19">
      <t>シャカイ</t>
    </rPh>
    <rPh sb="19" eb="21">
      <t>カンキョウ</t>
    </rPh>
    <rPh sb="21" eb="23">
      <t>セイビ</t>
    </rPh>
    <rPh sb="23" eb="25">
      <t>ギジュツ</t>
    </rPh>
    <phoneticPr fontId="2"/>
  </si>
  <si>
    <t>　特別講義</t>
    <rPh sb="1" eb="3">
      <t>トクベツ</t>
    </rPh>
    <rPh sb="3" eb="5">
      <t>コウギ</t>
    </rPh>
    <phoneticPr fontId="10"/>
  </si>
  <si>
    <t>構造系</t>
    <rPh sb="0" eb="2">
      <t>コウゾウ</t>
    </rPh>
    <rPh sb="2" eb="3">
      <t>ケイ</t>
    </rPh>
    <phoneticPr fontId="2"/>
  </si>
  <si>
    <t>　鉄筋コンクリート工学</t>
    <rPh sb="1" eb="3">
      <t>テッキン</t>
    </rPh>
    <rPh sb="9" eb="11">
      <t>コウガク</t>
    </rPh>
    <phoneticPr fontId="2"/>
  </si>
  <si>
    <t>　　国際比較文化論</t>
    <rPh sb="2" eb="4">
      <t>コクサイ</t>
    </rPh>
    <rPh sb="4" eb="6">
      <t>ヒカク</t>
    </rPh>
    <rPh sb="6" eb="9">
      <t>ブンカロン</t>
    </rPh>
    <phoneticPr fontId="2"/>
  </si>
  <si>
    <t>国際比較文化論</t>
    <rPh sb="0" eb="2">
      <t>コクサイ</t>
    </rPh>
    <rPh sb="2" eb="4">
      <t>ヒカク</t>
    </rPh>
    <rPh sb="4" eb="6">
      <t>ブンカ</t>
    </rPh>
    <rPh sb="6" eb="7">
      <t>ロン</t>
    </rPh>
    <phoneticPr fontId="2"/>
  </si>
  <si>
    <t>　鋼構造学Ⅰ</t>
    <rPh sb="1" eb="2">
      <t>コウ</t>
    </rPh>
    <rPh sb="2" eb="4">
      <t>コウゾウ</t>
    </rPh>
    <rPh sb="4" eb="5">
      <t>ガク</t>
    </rPh>
    <phoneticPr fontId="2"/>
  </si>
  <si>
    <t>(b) 技術者倫理◎</t>
    <phoneticPr fontId="2"/>
  </si>
  <si>
    <t>　心理学</t>
    <rPh sb="1" eb="4">
      <t>シンリガク</t>
    </rPh>
    <phoneticPr fontId="2"/>
  </si>
  <si>
    <t>※鋼構造学Ⅱ</t>
    <rPh sb="1" eb="2">
      <t>コウ</t>
    </rPh>
    <rPh sb="2" eb="5">
      <t>コウゾウガク</t>
    </rPh>
    <phoneticPr fontId="2"/>
  </si>
  <si>
    <t>※技術者倫理</t>
    <phoneticPr fontId="2"/>
  </si>
  <si>
    <t>ME5･CA5</t>
    <phoneticPr fontId="2"/>
  </si>
  <si>
    <t>※鋼構造学Ⅲ</t>
    <rPh sb="1" eb="2">
      <t>コウ</t>
    </rPh>
    <rPh sb="2" eb="5">
      <t>コウゾウガク</t>
    </rPh>
    <phoneticPr fontId="2"/>
  </si>
  <si>
    <t>総合科目2科目以上</t>
    <phoneticPr fontId="2"/>
  </si>
  <si>
    <t>　　安全工学概論</t>
    <rPh sb="2" eb="4">
      <t>アンゼン</t>
    </rPh>
    <rPh sb="4" eb="6">
      <t>コウガク</t>
    </rPh>
    <rPh sb="6" eb="8">
      <t>ガイロン</t>
    </rPh>
    <phoneticPr fontId="2"/>
  </si>
  <si>
    <t>　道路工学Ⅰ</t>
    <phoneticPr fontId="10"/>
  </si>
  <si>
    <t>　　技術者の倫理</t>
    <rPh sb="2" eb="5">
      <t>ギジュツシャ</t>
    </rPh>
    <rPh sb="6" eb="8">
      <t>リンリ</t>
    </rPh>
    <phoneticPr fontId="2"/>
  </si>
  <si>
    <t>技術者の倫理</t>
  </si>
  <si>
    <t>※道路工学Ⅱ</t>
    <phoneticPr fontId="10"/>
  </si>
  <si>
    <t>(f) 発表、コミュニケーション能力◎</t>
    <phoneticPr fontId="2"/>
  </si>
  <si>
    <t>※建築構造設計</t>
    <rPh sb="1" eb="3">
      <t>ケンチク</t>
    </rPh>
    <rPh sb="3" eb="5">
      <t>コウゾウ</t>
    </rPh>
    <rPh sb="5" eb="7">
      <t>セッケイ</t>
    </rPh>
    <phoneticPr fontId="2"/>
  </si>
  <si>
    <t>　日本語コミュニケーション</t>
    <phoneticPr fontId="2"/>
  </si>
  <si>
    <t>※基礎構造学</t>
    <phoneticPr fontId="2"/>
  </si>
  <si>
    <t>　ドイツ語</t>
    <rPh sb="4" eb="5">
      <t>ゴ</t>
    </rPh>
    <phoneticPr fontId="2"/>
  </si>
  <si>
    <t>　プレストレストコンクリート工学</t>
    <phoneticPr fontId="2"/>
  </si>
  <si>
    <t>　振動工学</t>
    <rPh sb="1" eb="3">
      <t>シンドウ</t>
    </rPh>
    <rPh sb="3" eb="5">
      <t>コウガク</t>
    </rPh>
    <phoneticPr fontId="2"/>
  </si>
  <si>
    <t>　中国語</t>
    <rPh sb="1" eb="4">
      <t>チュウゴクゴ</t>
    </rPh>
    <phoneticPr fontId="2"/>
  </si>
  <si>
    <t>　　鉄筋コンクリート特論</t>
    <rPh sb="2" eb="4">
      <t>テッキン</t>
    </rPh>
    <rPh sb="10" eb="12">
      <t>トクロン</t>
    </rPh>
    <phoneticPr fontId="2"/>
  </si>
  <si>
    <t>　英会話</t>
    <rPh sb="1" eb="4">
      <t>エイカイワ</t>
    </rPh>
    <phoneticPr fontId="2"/>
  </si>
  <si>
    <t>　総合英語演習Ⅰ</t>
    <rPh sb="1" eb="3">
      <t>ソウゴウ</t>
    </rPh>
    <rPh sb="3" eb="5">
      <t>エイゴ</t>
    </rPh>
    <rPh sb="5" eb="7">
      <t>エンシュウ</t>
    </rPh>
    <phoneticPr fontId="2"/>
  </si>
  <si>
    <t>　　計算工学</t>
    <rPh sb="2" eb="4">
      <t>ケイサン</t>
    </rPh>
    <rPh sb="4" eb="6">
      <t>コウガク</t>
    </rPh>
    <phoneticPr fontId="2"/>
  </si>
  <si>
    <t>　総合英語演習Ⅱ</t>
    <rPh sb="1" eb="3">
      <t>ソウゴウ</t>
    </rPh>
    <rPh sb="3" eb="5">
      <t>エイゴ</t>
    </rPh>
    <rPh sb="5" eb="7">
      <t>エンシュウ</t>
    </rPh>
    <phoneticPr fontId="2"/>
  </si>
  <si>
    <t>　　耐震基礎構造学</t>
    <rPh sb="2" eb="4">
      <t>タイシン</t>
    </rPh>
    <rPh sb="4" eb="6">
      <t>キソ</t>
    </rPh>
    <rPh sb="6" eb="9">
      <t>コウゾウガク</t>
    </rPh>
    <phoneticPr fontId="2"/>
  </si>
  <si>
    <t>※工業英語Ⅱ</t>
    <rPh sb="1" eb="3">
      <t>コウギョウ</t>
    </rPh>
    <rPh sb="3" eb="5">
      <t>エイゴ</t>
    </rPh>
    <phoneticPr fontId="2"/>
  </si>
  <si>
    <t>　英語特別演習</t>
    <rPh sb="1" eb="3">
      <t>エイゴ</t>
    </rPh>
    <rPh sb="3" eb="5">
      <t>トクベツ</t>
    </rPh>
    <rPh sb="5" eb="7">
      <t>エンシュウ</t>
    </rPh>
    <phoneticPr fontId="2"/>
  </si>
  <si>
    <t>　　耐震工学</t>
    <phoneticPr fontId="2"/>
  </si>
  <si>
    <t>※英語講読</t>
    <phoneticPr fontId="2"/>
  </si>
  <si>
    <t>環境系</t>
    <rPh sb="0" eb="1">
      <t>ワ</t>
    </rPh>
    <rPh sb="1" eb="2">
      <t>サカイ</t>
    </rPh>
    <rPh sb="2" eb="3">
      <t>ケイ</t>
    </rPh>
    <phoneticPr fontId="2"/>
  </si>
  <si>
    <t>　水理学</t>
    <phoneticPr fontId="2"/>
  </si>
  <si>
    <t>　　日本語表現法</t>
    <rPh sb="2" eb="5">
      <t>ニホンゴ</t>
    </rPh>
    <rPh sb="5" eb="8">
      <t>ヒョウゲンホウ</t>
    </rPh>
    <phoneticPr fontId="2"/>
  </si>
  <si>
    <t>日本語表現法</t>
    <rPh sb="0" eb="3">
      <t>ニホンゴ</t>
    </rPh>
    <rPh sb="3" eb="6">
      <t>ヒョウゲンホウ</t>
    </rPh>
    <phoneticPr fontId="2"/>
  </si>
  <si>
    <t>※河海工学Ⅰ</t>
    <rPh sb="1" eb="2">
      <t>カワ</t>
    </rPh>
    <rPh sb="2" eb="3">
      <t>ウミ</t>
    </rPh>
    <rPh sb="3" eb="5">
      <t>コウガク</t>
    </rPh>
    <phoneticPr fontId="2"/>
  </si>
  <si>
    <t>　　科学英語表現法</t>
    <phoneticPr fontId="2"/>
  </si>
  <si>
    <t>科学英語表現法</t>
    <rPh sb="0" eb="4">
      <t>カガクエイゴ</t>
    </rPh>
    <rPh sb="4" eb="7">
      <t>ヒョウゲンホウ</t>
    </rPh>
    <phoneticPr fontId="2"/>
  </si>
  <si>
    <t>※河海工学Ⅱ</t>
    <rPh sb="1" eb="2">
      <t>カワ</t>
    </rPh>
    <rPh sb="2" eb="3">
      <t>ウミ</t>
    </rPh>
    <rPh sb="3" eb="5">
      <t>コウガク</t>
    </rPh>
    <phoneticPr fontId="2"/>
  </si>
  <si>
    <t>　　総合英語</t>
    <rPh sb="2" eb="4">
      <t>ソウゴウ</t>
    </rPh>
    <rPh sb="4" eb="6">
      <t>エイゴ</t>
    </rPh>
    <phoneticPr fontId="2"/>
  </si>
  <si>
    <t>※建築環境工学</t>
    <rPh sb="1" eb="3">
      <t>ケンチク</t>
    </rPh>
    <rPh sb="3" eb="5">
      <t>カンキョウ</t>
    </rPh>
    <rPh sb="5" eb="7">
      <t>コウガク</t>
    </rPh>
    <phoneticPr fontId="2"/>
  </si>
  <si>
    <t>　　専攻英語講読</t>
    <phoneticPr fontId="2"/>
  </si>
  <si>
    <t>※建築環境工学演習</t>
    <rPh sb="1" eb="3">
      <t>ケンチク</t>
    </rPh>
    <rPh sb="3" eb="5">
      <t>カンキョウ</t>
    </rPh>
    <rPh sb="5" eb="7">
      <t>コウガク</t>
    </rPh>
    <rPh sb="7" eb="9">
      <t>エンシュウ</t>
    </rPh>
    <phoneticPr fontId="2"/>
  </si>
  <si>
    <t>　　英会話</t>
    <rPh sb="2" eb="5">
      <t>エイカイワ</t>
    </rPh>
    <phoneticPr fontId="2"/>
  </si>
  <si>
    <t>　　水理科学</t>
    <rPh sb="2" eb="4">
      <t>スイリ</t>
    </rPh>
    <rPh sb="4" eb="6">
      <t>カガク</t>
    </rPh>
    <phoneticPr fontId="2"/>
  </si>
  <si>
    <t>Ｂ１</t>
    <phoneticPr fontId="2"/>
  </si>
  <si>
    <t>(c-3）情報技術◎</t>
    <rPh sb="5" eb="9">
      <t>ジョウホウギジュツ</t>
    </rPh>
    <phoneticPr fontId="2"/>
  </si>
  <si>
    <t>※設計製図Ⅱ</t>
    <phoneticPr fontId="2"/>
  </si>
  <si>
    <t>　　応用水理学</t>
    <rPh sb="2" eb="4">
      <t>オウヨウ</t>
    </rPh>
    <rPh sb="4" eb="6">
      <t>スイリ</t>
    </rPh>
    <rPh sb="6" eb="7">
      <t>ガク</t>
    </rPh>
    <phoneticPr fontId="2"/>
  </si>
  <si>
    <t>※設計製図Ⅲ</t>
    <phoneticPr fontId="2"/>
  </si>
  <si>
    <t>情報技術1科目以上</t>
    <rPh sb="5" eb="7">
      <t>カモク</t>
    </rPh>
    <rPh sb="7" eb="9">
      <t>イジョウ</t>
    </rPh>
    <phoneticPr fontId="2"/>
  </si>
  <si>
    <t>　　環境システム工学</t>
    <rPh sb="2" eb="4">
      <t>カンキョウ</t>
    </rPh>
    <rPh sb="8" eb="10">
      <t>コウガク</t>
    </rPh>
    <phoneticPr fontId="2"/>
  </si>
  <si>
    <t>※数値計算</t>
    <rPh sb="1" eb="3">
      <t>スウチ</t>
    </rPh>
    <rPh sb="3" eb="5">
      <t>ケイサン</t>
    </rPh>
    <phoneticPr fontId="10"/>
  </si>
  <si>
    <t>※有限要素法</t>
    <rPh sb="1" eb="5">
      <t>ユウゲンヨウソ</t>
    </rPh>
    <rPh sb="5" eb="6">
      <t>ホウ</t>
    </rPh>
    <phoneticPr fontId="2"/>
  </si>
  <si>
    <t>計画系</t>
    <phoneticPr fontId="2"/>
  </si>
  <si>
    <t>　都市計画</t>
    <phoneticPr fontId="10"/>
  </si>
  <si>
    <t>※数値解析</t>
    <rPh sb="1" eb="3">
      <t>スウチ</t>
    </rPh>
    <rPh sb="3" eb="5">
      <t>カイセキ</t>
    </rPh>
    <phoneticPr fontId="2"/>
  </si>
  <si>
    <t>※土木施工法</t>
    <phoneticPr fontId="10"/>
  </si>
  <si>
    <t>※システムプログラミングⅡ</t>
    <phoneticPr fontId="10"/>
  </si>
  <si>
    <t>※土木法規</t>
    <rPh sb="1" eb="3">
      <t>ドボク</t>
    </rPh>
    <rPh sb="3" eb="5">
      <t>ホウキ</t>
    </rPh>
    <phoneticPr fontId="2"/>
  </si>
  <si>
    <t>※知的情報処理</t>
    <phoneticPr fontId="2"/>
  </si>
  <si>
    <t>※建築法規</t>
    <rPh sb="1" eb="3">
      <t>ケンチク</t>
    </rPh>
    <rPh sb="3" eb="5">
      <t>ホウキ</t>
    </rPh>
    <phoneticPr fontId="2"/>
  </si>
  <si>
    <t>※コンピュータグラフィックス</t>
    <phoneticPr fontId="2"/>
  </si>
  <si>
    <t>※建築施工法</t>
    <rPh sb="1" eb="5">
      <t>ケンチクセコウ</t>
    </rPh>
    <rPh sb="5" eb="6">
      <t>ホウ</t>
    </rPh>
    <phoneticPr fontId="2"/>
  </si>
  <si>
    <t>※オブジェクト指向プログラミング</t>
    <rPh sb="7" eb="9">
      <t>シコウ</t>
    </rPh>
    <phoneticPr fontId="2"/>
  </si>
  <si>
    <t>※日本建築史</t>
    <rPh sb="1" eb="3">
      <t>ニホン</t>
    </rPh>
    <rPh sb="3" eb="5">
      <t>ケンチク</t>
    </rPh>
    <rPh sb="5" eb="6">
      <t>シ</t>
    </rPh>
    <phoneticPr fontId="2"/>
  </si>
  <si>
    <t>※応用プログラミング</t>
    <phoneticPr fontId="2"/>
  </si>
  <si>
    <t>※近代建築史</t>
    <rPh sb="1" eb="3">
      <t>キンダイ</t>
    </rPh>
    <rPh sb="3" eb="5">
      <t>ケンチク</t>
    </rPh>
    <rPh sb="5" eb="6">
      <t>シ</t>
    </rPh>
    <phoneticPr fontId="10"/>
  </si>
  <si>
    <t>※工学デザインⅡ</t>
    <phoneticPr fontId="2"/>
  </si>
  <si>
    <t>※建築設備</t>
    <rPh sb="1" eb="3">
      <t>ケンチク</t>
    </rPh>
    <rPh sb="3" eb="5">
      <t>セツビ</t>
    </rPh>
    <phoneticPr fontId="2"/>
  </si>
  <si>
    <t>　　建築生産論</t>
    <rPh sb="2" eb="4">
      <t>ケンチク</t>
    </rPh>
    <rPh sb="4" eb="6">
      <t>セイサン</t>
    </rPh>
    <rPh sb="6" eb="7">
      <t>ロン</t>
    </rPh>
    <phoneticPr fontId="2"/>
  </si>
  <si>
    <t>(d-2) 実験◎</t>
    <phoneticPr fontId="2"/>
  </si>
  <si>
    <t>　　住宅計画学</t>
    <rPh sb="2" eb="4">
      <t>ジュウタク</t>
    </rPh>
    <rPh sb="4" eb="6">
      <t>ケイカク</t>
    </rPh>
    <rPh sb="6" eb="7">
      <t>ガク</t>
    </rPh>
    <phoneticPr fontId="2"/>
  </si>
  <si>
    <t>※コンピュータシステム実験</t>
    <rPh sb="11" eb="13">
      <t>ジッケン</t>
    </rPh>
    <phoneticPr fontId="10"/>
  </si>
  <si>
    <t>実験1科目以上</t>
    <rPh sb="3" eb="5">
      <t>カモク</t>
    </rPh>
    <rPh sb="5" eb="7">
      <t>イジョウ</t>
    </rPh>
    <phoneticPr fontId="2"/>
  </si>
  <si>
    <t>　　都市環境計画学</t>
    <phoneticPr fontId="2"/>
  </si>
  <si>
    <t>　　建築設計計画学</t>
    <rPh sb="2" eb="4">
      <t>ケンチク</t>
    </rPh>
    <rPh sb="4" eb="6">
      <t>セッケイ</t>
    </rPh>
    <rPh sb="6" eb="8">
      <t>ケイカク</t>
    </rPh>
    <rPh sb="8" eb="9">
      <t>ガク</t>
    </rPh>
    <phoneticPr fontId="2"/>
  </si>
  <si>
    <t>※創造演習</t>
    <rPh sb="1" eb="3">
      <t>ソウゾウ</t>
    </rPh>
    <rPh sb="3" eb="5">
      <t>エンシュウ</t>
    </rPh>
    <phoneticPr fontId="10"/>
  </si>
  <si>
    <t>※工学実験Ⅰ</t>
    <phoneticPr fontId="2"/>
  </si>
  <si>
    <t>※工学実験Ⅱ</t>
    <rPh sb="1" eb="3">
      <t>コウガク</t>
    </rPh>
    <rPh sb="3" eb="5">
      <t>ジッケン</t>
    </rPh>
    <phoneticPr fontId="2"/>
  </si>
  <si>
    <t>　　環境建設工学専攻総合演習</t>
    <rPh sb="2" eb="4">
      <t>カンキョウ</t>
    </rPh>
    <rPh sb="4" eb="6">
      <t>ケンセツ</t>
    </rPh>
    <rPh sb="6" eb="8">
      <t>コウガク</t>
    </rPh>
    <rPh sb="8" eb="10">
      <t>センコウ</t>
    </rPh>
    <rPh sb="10" eb="12">
      <t>ソウゴウ</t>
    </rPh>
    <rPh sb="12" eb="14">
      <t>エンシュウ</t>
    </rPh>
    <phoneticPr fontId="2"/>
  </si>
  <si>
    <t>(e) デザイン能力
(i)　チームワーク◎</t>
    <phoneticPr fontId="2"/>
  </si>
  <si>
    <t>　　専攻総合実験</t>
    <rPh sb="2" eb="4">
      <t>センコウ</t>
    </rPh>
    <rPh sb="4" eb="6">
      <t>ソウゴウ</t>
    </rPh>
    <rPh sb="6" eb="8">
      <t>ジッケン</t>
    </rPh>
    <phoneticPr fontId="2"/>
  </si>
  <si>
    <t>総合実験</t>
  </si>
  <si>
    <t>Ｃ２</t>
    <phoneticPr fontId="2"/>
  </si>
  <si>
    <t>(d-4)　実務能力</t>
    <rPh sb="6" eb="8">
      <t>ジツム</t>
    </rPh>
    <rPh sb="8" eb="10">
      <t>ノウリョク</t>
    </rPh>
    <phoneticPr fontId="2"/>
  </si>
  <si>
    <t>　校外実習１</t>
    <phoneticPr fontId="2"/>
  </si>
  <si>
    <t>Ｂ２</t>
    <phoneticPr fontId="2"/>
  </si>
  <si>
    <t>(g) 自主性・継続性◎
(h)　完遂能力</t>
    <rPh sb="17" eb="19">
      <t>カンスイ</t>
    </rPh>
    <rPh sb="19" eb="21">
      <t>ノウリョク</t>
    </rPh>
    <phoneticPr fontId="2"/>
  </si>
  <si>
    <t>　工学セミナー</t>
    <phoneticPr fontId="2"/>
  </si>
  <si>
    <t>　校外実習２</t>
    <phoneticPr fontId="2"/>
  </si>
  <si>
    <t>　卒業研究</t>
    <phoneticPr fontId="2"/>
  </si>
  <si>
    <t>卒業研究</t>
    <phoneticPr fontId="2"/>
  </si>
  <si>
    <t>　特別講義Ⅰ</t>
    <rPh sb="1" eb="5">
      <t>トクベツコウギ</t>
    </rPh>
    <phoneticPr fontId="2"/>
  </si>
  <si>
    <t>IE4･CA4</t>
    <phoneticPr fontId="2"/>
  </si>
  <si>
    <t>　特別講義Ⅱ</t>
    <rPh sb="1" eb="5">
      <t>トクベツコウギ</t>
    </rPh>
    <phoneticPr fontId="2"/>
  </si>
  <si>
    <t>　＃：総合科目  ＊専攻科必修科目  ４：本科４年次開設科目  ５：本科５年次開設科目</t>
    <phoneticPr fontId="2"/>
  </si>
  <si>
    <t>※ベンチャービジネス論</t>
    <phoneticPr fontId="2"/>
  </si>
  <si>
    <t>　※：本科学修単位　○：本科必修科目</t>
    <rPh sb="3" eb="5">
      <t>ホンカ</t>
    </rPh>
    <rPh sb="5" eb="7">
      <t>ガクシュウ</t>
    </rPh>
    <rPh sb="7" eb="9">
      <t>タンイ</t>
    </rPh>
    <rPh sb="12" eb="14">
      <t>ホンカ</t>
    </rPh>
    <rPh sb="14" eb="18">
      <t>ヒッシュウカモク</t>
    </rPh>
    <phoneticPr fontId="2"/>
  </si>
  <si>
    <t>※測量学Ⅲ</t>
    <rPh sb="1" eb="3">
      <t>ソクリョウ</t>
    </rPh>
    <rPh sb="3" eb="4">
      <t>ガク</t>
    </rPh>
    <phoneticPr fontId="2"/>
  </si>
  <si>
    <t>　測量学特論</t>
    <rPh sb="1" eb="3">
      <t>ソクリョウ</t>
    </rPh>
    <rPh sb="3" eb="4">
      <t>ガク</t>
    </rPh>
    <rPh sb="4" eb="5">
      <t>トク</t>
    </rPh>
    <rPh sb="5" eb="6">
      <t>ロン</t>
    </rPh>
    <phoneticPr fontId="2"/>
  </si>
  <si>
    <t>学習・教育到達目標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</si>
  <si>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※建設マネジメント</t>
    <rPh sb="1" eb="3">
      <t>ケンセツ</t>
    </rPh>
    <phoneticPr fontId="2"/>
  </si>
  <si>
    <t>A1</t>
    <phoneticPr fontId="2"/>
  </si>
  <si>
    <t>A2</t>
    <phoneticPr fontId="2"/>
  </si>
  <si>
    <t>　　経営管理</t>
    <rPh sb="2" eb="4">
      <t>ケイエイ</t>
    </rPh>
    <rPh sb="4" eb="6">
      <t>カンリ</t>
    </rPh>
    <phoneticPr fontId="2"/>
  </si>
  <si>
    <t>B1</t>
    <phoneticPr fontId="2"/>
  </si>
  <si>
    <t>　　インターンシップ</t>
    <phoneticPr fontId="2"/>
  </si>
  <si>
    <t>インターンシップ</t>
    <phoneticPr fontId="2"/>
  </si>
  <si>
    <t>B2</t>
    <phoneticPr fontId="2"/>
  </si>
  <si>
    <t>　　産業論</t>
    <rPh sb="2" eb="5">
      <t>サンギョウロン</t>
    </rPh>
    <phoneticPr fontId="2"/>
  </si>
  <si>
    <t>C1</t>
    <phoneticPr fontId="2"/>
  </si>
  <si>
    <t>(h) 完遂能力◎
(f)コミュニケーション能力</t>
    <rPh sb="4" eb="6">
      <t>カンスイ</t>
    </rPh>
    <rPh sb="6" eb="8">
      <t>ノウリョク</t>
    </rPh>
    <phoneticPr fontId="2"/>
  </si>
  <si>
    <t>　　応用研究</t>
    <rPh sb="2" eb="4">
      <t>オウヨウ</t>
    </rPh>
    <rPh sb="4" eb="6">
      <t>ケンキュウ</t>
    </rPh>
    <phoneticPr fontId="2"/>
  </si>
  <si>
    <t>C2</t>
    <phoneticPr fontId="2"/>
  </si>
  <si>
    <t>　　特別研究</t>
    <phoneticPr fontId="2"/>
  </si>
  <si>
    <t>特別研究</t>
  </si>
  <si>
    <t>学協会での発表</t>
    <rPh sb="0" eb="1">
      <t>ガク</t>
    </rPh>
    <rPh sb="1" eb="3">
      <t>キョウカイ</t>
    </rPh>
    <rPh sb="5" eb="7">
      <t>ハッピョウ</t>
    </rPh>
    <phoneticPr fontId="2"/>
  </si>
  <si>
    <t>修得単位数合計（128単位以上）</t>
    <rPh sb="0" eb="2">
      <t>シュウトク</t>
    </rPh>
    <rPh sb="2" eb="5">
      <t>タンイスウ</t>
    </rPh>
    <rPh sb="5" eb="7">
      <t>ゴウケイ</t>
    </rPh>
    <rPh sb="11" eb="13">
      <t>タンイ</t>
    </rPh>
    <rPh sb="13" eb="15">
      <t>イジョウ</t>
    </rPh>
    <phoneticPr fontId="2"/>
  </si>
  <si>
    <t>設計情報工学プログラム合否</t>
    <rPh sb="0" eb="2">
      <t>セッケイ</t>
    </rPh>
    <rPh sb="2" eb="4">
      <t>ジョウホウ</t>
    </rPh>
    <rPh sb="4" eb="6">
      <t>コウガク</t>
    </rPh>
    <rPh sb="11" eb="13">
      <t>ゴウヒ</t>
    </rPh>
    <phoneticPr fontId="2"/>
  </si>
  <si>
    <t>ME4･CA4</t>
    <phoneticPr fontId="2"/>
  </si>
  <si>
    <t>　　分散システム概論</t>
    <rPh sb="2" eb="4">
      <t>ブンサン</t>
    </rPh>
    <rPh sb="8" eb="10">
      <t>ガイロン</t>
    </rPh>
    <phoneticPr fontId="2"/>
  </si>
  <si>
    <t>④力学系</t>
  </si>
  <si>
    <t>※応用物理</t>
    <rPh sb="1" eb="5">
      <t>オウヨウブツリ</t>
    </rPh>
    <phoneticPr fontId="2"/>
  </si>
  <si>
    <t>※集積回路設計Ⅰ</t>
    <rPh sb="1" eb="5">
      <t>シュウセキカイロ</t>
    </rPh>
    <rPh sb="5" eb="7">
      <t>セッケイ</t>
    </rPh>
    <phoneticPr fontId="2"/>
  </si>
  <si>
    <t>※集積回路設計Ⅱ</t>
    <rPh sb="1" eb="5">
      <t>シュウセキカイロ</t>
    </rPh>
    <rPh sb="5" eb="7">
      <t>セッケイ</t>
    </rPh>
    <phoneticPr fontId="2"/>
  </si>
  <si>
    <t>〇</t>
    <phoneticPr fontId="2"/>
  </si>
  <si>
    <t>※電子情報通信システム実験</t>
    <rPh sb="1" eb="3">
      <t>デンシ</t>
    </rPh>
    <rPh sb="5" eb="7">
      <t>ツウシン</t>
    </rPh>
    <rPh sb="11" eb="13">
      <t>ジッケン</t>
    </rPh>
    <phoneticPr fontId="2"/>
  </si>
  <si>
    <t>2022/1/24（作成）</t>
    <phoneticPr fontId="2"/>
  </si>
  <si>
    <t>　　Engineering　Mathematics</t>
    <phoneticPr fontId="2"/>
  </si>
  <si>
    <t>　　フィードバック制御概論</t>
    <rPh sb="9" eb="13">
      <t>セイギョガイロン</t>
    </rPh>
    <phoneticPr fontId="2"/>
  </si>
  <si>
    <t>　ＣＡＤ応用</t>
  </si>
  <si>
    <t>○</t>
  </si>
  <si>
    <t>　地盤工学</t>
  </si>
  <si>
    <t>CA4</t>
  </si>
  <si>
    <t>　　土質力学</t>
  </si>
  <si>
    <t>※情報システムと技術者倫理</t>
    <rPh sb="1" eb="3">
      <t>ジョウホウ</t>
    </rPh>
    <rPh sb="8" eb="11">
      <t>ギジュツシャ</t>
    </rPh>
    <rPh sb="11" eb="13">
      <t>リンリ</t>
    </rPh>
    <phoneticPr fontId="2"/>
  </si>
  <si>
    <t>　　維持管理工学</t>
    <phoneticPr fontId="2"/>
  </si>
  <si>
    <t>※建築計画Ⅱ</t>
    <rPh sb="1" eb="3">
      <t>ケンチク</t>
    </rPh>
    <rPh sb="3" eb="5">
      <t>ケイカク</t>
    </rPh>
    <phoneticPr fontId="2"/>
  </si>
  <si>
    <t>※工学実験Ⅱ</t>
    <phoneticPr fontId="2"/>
  </si>
  <si>
    <t>(d-4)　実務能力◎
(b)　技術者倫理</t>
    <phoneticPr fontId="2"/>
  </si>
  <si>
    <t>プログラム修了要件確認表（令和5年度専攻科入学生用）</t>
    <rPh sb="5" eb="7">
      <t>シュウリョウ</t>
    </rPh>
    <rPh sb="7" eb="9">
      <t>ヨウケン</t>
    </rPh>
    <rPh sb="9" eb="11">
      <t>カクニン</t>
    </rPh>
    <rPh sb="11" eb="12">
      <t>ヒョウ</t>
    </rPh>
    <rPh sb="13" eb="15">
      <t>レイワ</t>
    </rPh>
    <rPh sb="16" eb="18">
      <t>ネンド</t>
    </rPh>
    <rPh sb="18" eb="21">
      <t>センコウカ</t>
    </rPh>
    <rPh sb="21" eb="24">
      <t>ニュウガクセイ</t>
    </rPh>
    <rPh sb="24" eb="25">
      <t>ネンセイヨウ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</si>
</sst>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name val="Osaka"/>
      <family val="3"/>
      <charset val="128"/>
    </font>
    <font>
      <sz val="20"/>
      <color theme="1"/>
      <name val="ＭＳ ゴシック"/>
      <family val="3"/>
      <charset val="128"/>
    </font>
    <font>
      <sz val="6"/>
      <name val="Osaka"/>
      <family val="3"/>
      <charset val="128"/>
    </font>
    <font>
      <sz val="16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color theme="1"/>
      <name val="Osaka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4"/>
      <name val="ＭＳ ゴシック"/>
      <family val="3"/>
      <charset val="128"/>
    </font>
    <font>
      <sz val="18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8A7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CDCFC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7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0" xfId="0" applyFont="1" applyBorder="1"/>
    <xf numFmtId="0" fontId="9" fillId="3" borderId="48" xfId="0" applyFont="1" applyFill="1" applyBorder="1" applyAlignment="1">
      <alignment horizontal="left" vertical="center" shrinkToFit="1"/>
    </xf>
    <xf numFmtId="0" fontId="9" fillId="0" borderId="49" xfId="0" applyFont="1" applyBorder="1" applyAlignment="1">
      <alignment horizontal="center" vertical="center"/>
    </xf>
    <xf numFmtId="0" fontId="15" fillId="4" borderId="39" xfId="0" applyFont="1" applyFill="1" applyBorder="1" applyAlignment="1">
      <alignment horizontal="left" vertical="center" shrinkToFit="1"/>
    </xf>
    <xf numFmtId="0" fontId="9" fillId="0" borderId="21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4" borderId="1" xfId="0" applyFont="1" applyFill="1" applyBorder="1" applyAlignment="1">
      <alignment vertical="center" shrinkToFit="1"/>
    </xf>
    <xf numFmtId="0" fontId="9" fillId="0" borderId="57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left" vertical="center" shrinkToFit="1"/>
    </xf>
    <xf numFmtId="0" fontId="9" fillId="0" borderId="60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12" fillId="0" borderId="0" xfId="0" applyFont="1"/>
    <xf numFmtId="0" fontId="9" fillId="0" borderId="35" xfId="0" applyFont="1" applyBorder="1" applyAlignment="1">
      <alignment vertical="center" shrinkToFit="1"/>
    </xf>
    <xf numFmtId="0" fontId="9" fillId="5" borderId="33" xfId="0" applyFont="1" applyFill="1" applyBorder="1" applyAlignment="1">
      <alignment horizontal="left" vertical="center" shrinkToFit="1"/>
    </xf>
    <xf numFmtId="0" fontId="9" fillId="5" borderId="39" xfId="0" applyFont="1" applyFill="1" applyBorder="1" applyAlignment="1">
      <alignment horizontal="left" vertical="center" shrinkToFit="1"/>
    </xf>
    <xf numFmtId="0" fontId="9" fillId="6" borderId="33" xfId="0" applyFont="1" applyFill="1" applyBorder="1" applyAlignment="1">
      <alignment horizontal="left" vertical="center" shrinkToFit="1"/>
    </xf>
    <xf numFmtId="0" fontId="9" fillId="6" borderId="39" xfId="0" applyFont="1" applyFill="1" applyBorder="1" applyAlignment="1">
      <alignment vertical="center" shrinkToFit="1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73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Border="1" applyAlignment="1">
      <alignment horizontal="center"/>
    </xf>
    <xf numFmtId="0" fontId="9" fillId="0" borderId="73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1" fillId="0" borderId="0" xfId="0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shrinkToFit="1"/>
    </xf>
    <xf numFmtId="0" fontId="9" fillId="0" borderId="69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shrinkToFit="1"/>
    </xf>
    <xf numFmtId="0" fontId="16" fillId="0" borderId="0" xfId="0" applyFont="1" applyFill="1" applyBorder="1"/>
    <xf numFmtId="0" fontId="9" fillId="0" borderId="0" xfId="0" applyFont="1" applyBorder="1" applyAlignment="1">
      <alignment shrinkToFit="1"/>
    </xf>
    <xf numFmtId="0" fontId="9" fillId="0" borderId="0" xfId="0" applyFont="1" applyFill="1" applyAlignment="1">
      <alignment horizont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left" vertical="center" shrinkToFit="1"/>
    </xf>
    <xf numFmtId="0" fontId="21" fillId="0" borderId="2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left" vertical="center" shrinkToFi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>
      <alignment horizontal="left" vertical="center" shrinkToFit="1"/>
    </xf>
    <xf numFmtId="0" fontId="9" fillId="0" borderId="38" xfId="0" applyFont="1" applyBorder="1" applyAlignment="1">
      <alignment vertical="center" shrinkToFit="1"/>
    </xf>
    <xf numFmtId="0" fontId="22" fillId="0" borderId="34" xfId="0" applyFont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/>
    </xf>
    <xf numFmtId="0" fontId="9" fillId="0" borderId="33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0" xfId="0" applyFont="1" applyBorder="1" applyAlignment="1"/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>
      <alignment horizontal="center" vertical="center"/>
    </xf>
    <xf numFmtId="0" fontId="9" fillId="3" borderId="33" xfId="0" applyFont="1" applyFill="1" applyBorder="1" applyAlignment="1">
      <alignment horizontal="left" vertical="center" shrinkToFit="1"/>
    </xf>
    <xf numFmtId="0" fontId="15" fillId="4" borderId="33" xfId="0" applyFont="1" applyFill="1" applyBorder="1" applyAlignment="1">
      <alignment horizontal="left" vertical="center" shrinkToFit="1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5" fillId="4" borderId="55" xfId="0" applyFont="1" applyFill="1" applyBorder="1" applyAlignment="1">
      <alignment horizontal="left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5" fillId="4" borderId="56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left" vertical="center" shrinkToFi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5" fillId="4" borderId="61" xfId="0" applyFont="1" applyFill="1" applyBorder="1" applyAlignment="1">
      <alignment horizontal="left" vertical="center" shrinkToFit="1"/>
    </xf>
    <xf numFmtId="0" fontId="9" fillId="3" borderId="62" xfId="0" applyFont="1" applyFill="1" applyBorder="1" applyAlignment="1">
      <alignment horizontal="left" vertical="center" shrinkToFit="1"/>
    </xf>
    <xf numFmtId="0" fontId="9" fillId="6" borderId="39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15" fillId="4" borderId="53" xfId="0" applyFont="1" applyFill="1" applyBorder="1" applyAlignment="1">
      <alignment horizontal="left" vertical="center" shrinkToFit="1"/>
    </xf>
    <xf numFmtId="0" fontId="9" fillId="3" borderId="61" xfId="0" applyFont="1" applyFill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9" fillId="0" borderId="64" xfId="0" applyFont="1" applyBorder="1" applyAlignment="1" applyProtection="1">
      <alignment horizontal="center" vertical="center"/>
      <protection locked="0"/>
    </xf>
    <xf numFmtId="0" fontId="15" fillId="4" borderId="65" xfId="0" applyFont="1" applyFill="1" applyBorder="1" applyAlignment="1">
      <alignment horizontal="left" vertical="center" shrinkToFit="1"/>
    </xf>
    <xf numFmtId="0" fontId="15" fillId="0" borderId="39" xfId="0" applyFont="1" applyFill="1" applyBorder="1" applyAlignment="1">
      <alignment horizontal="left" vertical="center" shrinkToFit="1"/>
    </xf>
    <xf numFmtId="0" fontId="9" fillId="2" borderId="50" xfId="0" applyFont="1" applyFill="1" applyBorder="1" applyAlignment="1">
      <alignment horizontal="center" vertical="center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0" borderId="42" xfId="0" applyFont="1" applyFill="1" applyBorder="1" applyAlignment="1" applyProtection="1">
      <alignment horizontal="center" vertical="center" shrinkToFit="1"/>
      <protection locked="0"/>
    </xf>
    <xf numFmtId="0" fontId="15" fillId="0" borderId="55" xfId="0" applyFont="1" applyFill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5" borderId="48" xfId="0" applyFont="1" applyFill="1" applyBorder="1" applyAlignment="1">
      <alignment horizontal="left" vertical="center" shrinkToFit="1"/>
    </xf>
    <xf numFmtId="0" fontId="9" fillId="3" borderId="46" xfId="0" applyFont="1" applyFill="1" applyBorder="1" applyAlignment="1">
      <alignment horizontal="left" vertical="center" shrinkToFit="1"/>
    </xf>
    <xf numFmtId="0" fontId="15" fillId="4" borderId="38" xfId="0" applyFont="1" applyFill="1" applyBorder="1" applyAlignment="1">
      <alignment horizontal="left" vertical="center" shrinkToFit="1"/>
    </xf>
    <xf numFmtId="0" fontId="24" fillId="0" borderId="31" xfId="0" applyFont="1" applyBorder="1" applyAlignment="1" applyProtection="1">
      <alignment horizontal="center" vertical="center"/>
      <protection locked="0"/>
    </xf>
    <xf numFmtId="0" fontId="9" fillId="5" borderId="46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left" vertical="center" shrinkToFit="1"/>
    </xf>
    <xf numFmtId="0" fontId="22" fillId="0" borderId="60" xfId="0" applyFont="1" applyBorder="1" applyAlignment="1">
      <alignment horizontal="center" vertical="center"/>
    </xf>
    <xf numFmtId="0" fontId="9" fillId="0" borderId="30" xfId="0" applyFont="1" applyBorder="1" applyAlignment="1">
      <alignment shrinkToFit="1"/>
    </xf>
    <xf numFmtId="0" fontId="9" fillId="6" borderId="53" xfId="0" applyFont="1" applyFill="1" applyBorder="1" applyAlignment="1">
      <alignment horizontal="left" vertical="center" shrinkToFit="1"/>
    </xf>
    <xf numFmtId="0" fontId="9" fillId="2" borderId="42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left" vertical="center" shrinkToFit="1"/>
    </xf>
    <xf numFmtId="0" fontId="9" fillId="5" borderId="53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shrinkToFit="1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left" vertical="center" shrinkToFit="1"/>
    </xf>
    <xf numFmtId="0" fontId="9" fillId="0" borderId="68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>
      <alignment horizontal="left" vertical="center" shrinkToFit="1"/>
    </xf>
    <xf numFmtId="0" fontId="9" fillId="6" borderId="66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6" borderId="48" xfId="0" applyFont="1" applyFill="1" applyBorder="1" applyAlignment="1">
      <alignment horizontal="left" vertical="center" shrinkToFit="1"/>
    </xf>
    <xf numFmtId="0" fontId="23" fillId="0" borderId="30" xfId="0" applyFont="1" applyBorder="1" applyAlignment="1">
      <alignment horizontal="center" vertical="center" shrinkToFit="1"/>
    </xf>
    <xf numFmtId="0" fontId="9" fillId="6" borderId="65" xfId="0" applyFont="1" applyFill="1" applyBorder="1" applyAlignment="1">
      <alignment horizontal="left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shrinkToFit="1"/>
    </xf>
    <xf numFmtId="0" fontId="9" fillId="6" borderId="46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shrinkToFi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7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>
      <alignment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left" vertical="center" shrinkToFit="1"/>
    </xf>
    <xf numFmtId="0" fontId="9" fillId="0" borderId="75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9" fillId="0" borderId="69" xfId="0" applyFont="1" applyBorder="1" applyAlignment="1">
      <alignment vertical="center"/>
    </xf>
    <xf numFmtId="0" fontId="16" fillId="0" borderId="0" xfId="0" applyFont="1" applyBorder="1"/>
    <xf numFmtId="0" fontId="25" fillId="0" borderId="0" xfId="0" applyFont="1" applyBorder="1" applyAlignment="1">
      <alignment horizontal="left" vertical="center"/>
    </xf>
    <xf numFmtId="0" fontId="15" fillId="4" borderId="65" xfId="0" applyFont="1" applyFill="1" applyBorder="1" applyAlignment="1">
      <alignment vertical="center" shrinkToFit="1"/>
    </xf>
    <xf numFmtId="0" fontId="25" fillId="0" borderId="0" xfId="0" applyFont="1" applyBorder="1" applyAlignment="1">
      <alignment horizontal="center" vertical="center"/>
    </xf>
    <xf numFmtId="0" fontId="25" fillId="2" borderId="0" xfId="0" applyFont="1" applyFill="1" applyBorder="1" applyAlignment="1">
      <alignment shrinkToFit="1"/>
    </xf>
    <xf numFmtId="0" fontId="15" fillId="4" borderId="39" xfId="0" applyFont="1" applyFill="1" applyBorder="1" applyAlignment="1">
      <alignment vertical="center" shrinkToFit="1"/>
    </xf>
    <xf numFmtId="0" fontId="15" fillId="4" borderId="48" xfId="0" applyFont="1" applyFill="1" applyBorder="1" applyAlignment="1">
      <alignment vertical="center" shrinkToFit="1"/>
    </xf>
    <xf numFmtId="0" fontId="15" fillId="4" borderId="46" xfId="0" applyFont="1" applyFill="1" applyBorder="1" applyAlignment="1">
      <alignment vertical="center" shrinkToFit="1"/>
    </xf>
    <xf numFmtId="0" fontId="9" fillId="0" borderId="72" xfId="0" applyFont="1" applyFill="1" applyBorder="1" applyAlignment="1" applyProtection="1">
      <alignment horizontal="center" vertical="center" wrapText="1"/>
      <protection locked="0"/>
    </xf>
    <xf numFmtId="0" fontId="15" fillId="4" borderId="77" xfId="0" applyFont="1" applyFill="1" applyBorder="1" applyAlignment="1">
      <alignment vertical="center" shrinkToFit="1"/>
    </xf>
    <xf numFmtId="0" fontId="15" fillId="4" borderId="78" xfId="0" applyFont="1" applyFill="1" applyBorder="1" applyAlignment="1">
      <alignment vertical="center" shrinkToFit="1"/>
    </xf>
    <xf numFmtId="0" fontId="15" fillId="4" borderId="79" xfId="0" applyFont="1" applyFill="1" applyBorder="1" applyAlignment="1">
      <alignment vertical="center" shrinkToFit="1"/>
    </xf>
    <xf numFmtId="0" fontId="9" fillId="0" borderId="73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7" borderId="25" xfId="0" applyFont="1" applyFill="1" applyBorder="1" applyAlignment="1" applyProtection="1">
      <alignment horizontal="center" vertical="center"/>
      <protection locked="0"/>
    </xf>
    <xf numFmtId="0" fontId="9" fillId="7" borderId="52" xfId="0" applyFont="1" applyFill="1" applyBorder="1" applyAlignment="1" applyProtection="1">
      <alignment horizontal="center" vertical="center"/>
      <protection locked="0"/>
    </xf>
    <xf numFmtId="0" fontId="9" fillId="7" borderId="32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>
      <alignment horizontal="left" vertical="center" shrinkToFit="1"/>
    </xf>
    <xf numFmtId="0" fontId="15" fillId="4" borderId="46" xfId="0" applyFont="1" applyFill="1" applyBorder="1" applyAlignment="1">
      <alignment horizontal="left" vertical="center" shrinkToFit="1"/>
    </xf>
    <xf numFmtId="0" fontId="9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center" vertical="center"/>
    </xf>
    <xf numFmtId="0" fontId="9" fillId="7" borderId="30" xfId="0" applyFont="1" applyFill="1" applyBorder="1" applyAlignment="1" applyProtection="1">
      <alignment horizontal="center" vertical="center"/>
      <protection locked="0"/>
    </xf>
    <xf numFmtId="0" fontId="22" fillId="0" borderId="85" xfId="0" applyFont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7" borderId="7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1" fillId="0" borderId="8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7" xfId="0" applyFont="1" applyFill="1" applyBorder="1" applyAlignment="1">
      <alignment horizontal="center"/>
    </xf>
    <xf numFmtId="0" fontId="9" fillId="0" borderId="85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5" fillId="4" borderId="66" xfId="0" applyFont="1" applyFill="1" applyBorder="1" applyAlignment="1">
      <alignment horizontal="left" vertical="center" shrinkToFit="1"/>
    </xf>
    <xf numFmtId="0" fontId="9" fillId="0" borderId="88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shrinkToFit="1"/>
    </xf>
    <xf numFmtId="0" fontId="13" fillId="0" borderId="8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5" fillId="2" borderId="80" xfId="0" applyFont="1" applyFill="1" applyBorder="1" applyAlignment="1" applyProtection="1">
      <alignment horizontal="center" vertical="center"/>
    </xf>
    <xf numFmtId="0" fontId="25" fillId="2" borderId="58" xfId="0" applyFont="1" applyFill="1" applyBorder="1" applyAlignment="1" applyProtection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9" fillId="0" borderId="72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/>
    </xf>
    <xf numFmtId="0" fontId="8" fillId="2" borderId="58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9" fillId="7" borderId="30" xfId="0" applyFont="1" applyFill="1" applyBorder="1" applyAlignment="1" applyProtection="1">
      <alignment horizontal="center" vertical="center" wrapText="1"/>
      <protection locked="0"/>
    </xf>
    <xf numFmtId="0" fontId="9" fillId="7" borderId="44" xfId="0" applyFont="1" applyFill="1" applyBorder="1" applyAlignment="1" applyProtection="1">
      <alignment horizontal="center" vertical="center" wrapText="1"/>
      <protection locked="0"/>
    </xf>
    <xf numFmtId="0" fontId="15" fillId="4" borderId="46" xfId="0" applyFont="1" applyFill="1" applyBorder="1" applyAlignment="1">
      <alignment horizontal="left" vertical="center" shrinkToFit="1"/>
    </xf>
    <xf numFmtId="0" fontId="16" fillId="0" borderId="46" xfId="0" applyFont="1" applyBorder="1" applyAlignment="1">
      <alignment horizontal="left" vertical="center" shrinkToFit="1"/>
    </xf>
    <xf numFmtId="0" fontId="16" fillId="0" borderId="55" xfId="0" applyFont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44" xfId="0" applyFont="1" applyBorder="1" applyAlignment="1">
      <alignment horizontal="left" vertical="center" shrinkToFit="1"/>
    </xf>
    <xf numFmtId="0" fontId="7" fillId="0" borderId="6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DCFC"/>
      <color rgb="FFFACAFA"/>
      <color rgb="FFF9BFF9"/>
      <color rgb="FFECA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2"/>
  <sheetViews>
    <sheetView tabSelected="1" view="pageBreakPreview" zoomScale="70" zoomScaleNormal="70" zoomScaleSheetLayoutView="70" workbookViewId="0">
      <selection activeCell="Y89" sqref="Y89"/>
    </sheetView>
  </sheetViews>
  <sheetFormatPr defaultColWidth="11" defaultRowHeight="14.25"/>
  <cols>
    <col min="1" max="1" width="1.125" style="67" customWidth="1"/>
    <col min="2" max="2" width="5" style="62" customWidth="1"/>
    <col min="3" max="3" width="17.625" style="63" customWidth="1"/>
    <col min="4" max="4" width="5.625" style="62" customWidth="1"/>
    <col min="5" max="5" width="3.125" style="62" customWidth="1"/>
    <col min="6" max="6" width="24.625" style="64" customWidth="1"/>
    <col min="7" max="8" width="5.625" style="62" customWidth="1"/>
    <col min="9" max="9" width="6.625" style="62" customWidth="1"/>
    <col min="10" max="10" width="17.5" style="64" customWidth="1"/>
    <col min="11" max="11" width="5" style="62" customWidth="1"/>
    <col min="12" max="12" width="2.375" style="63" customWidth="1"/>
    <col min="13" max="13" width="5" style="62" customWidth="1"/>
    <col min="14" max="14" width="17.5" style="63" customWidth="1"/>
    <col min="15" max="15" width="5.625" style="63" customWidth="1"/>
    <col min="16" max="16" width="3.125" style="63" customWidth="1"/>
    <col min="17" max="17" width="24.875" style="64" customWidth="1"/>
    <col min="18" max="20" width="5.625" style="62" customWidth="1"/>
    <col min="21" max="21" width="17.5" style="63" customWidth="1"/>
    <col min="22" max="22" width="5.625" style="62" customWidth="1"/>
    <col min="23" max="23" width="1.125" style="67" customWidth="1"/>
    <col min="24" max="16384" width="11" style="1"/>
  </cols>
  <sheetData>
    <row r="1" spans="1:23" ht="59.25" customHeight="1" thickBot="1">
      <c r="A1" s="220"/>
      <c r="B1" s="221" t="s">
        <v>310</v>
      </c>
      <c r="C1" s="222"/>
      <c r="D1" s="223"/>
      <c r="E1" s="223"/>
      <c r="F1" s="223"/>
      <c r="G1" s="223"/>
      <c r="H1" s="223"/>
      <c r="I1" s="223"/>
      <c r="J1" s="223"/>
      <c r="K1" s="223"/>
      <c r="L1" s="224"/>
      <c r="M1" s="225"/>
      <c r="N1" s="226" t="s">
        <v>297</v>
      </c>
      <c r="O1" s="225"/>
      <c r="P1" s="225"/>
      <c r="Q1" s="312"/>
      <c r="R1" s="312"/>
      <c r="S1" s="312"/>
      <c r="T1" s="312"/>
      <c r="U1" s="312"/>
      <c r="V1" s="227"/>
      <c r="W1" s="228"/>
    </row>
    <row r="2" spans="1:23" ht="24" customHeight="1">
      <c r="A2" s="2"/>
      <c r="B2" s="313" t="s">
        <v>0</v>
      </c>
      <c r="C2" s="314"/>
      <c r="D2" s="3" t="s">
        <v>1</v>
      </c>
      <c r="E2" s="4"/>
      <c r="F2" s="5" t="s">
        <v>2</v>
      </c>
      <c r="G2" s="6" t="s">
        <v>3</v>
      </c>
      <c r="H2" s="6" t="s">
        <v>4</v>
      </c>
      <c r="I2" s="7" t="s">
        <v>5</v>
      </c>
      <c r="J2" s="8" t="s">
        <v>6</v>
      </c>
      <c r="K2" s="9" t="s">
        <v>7</v>
      </c>
      <c r="L2" s="10"/>
      <c r="M2" s="313" t="s">
        <v>0</v>
      </c>
      <c r="N2" s="314"/>
      <c r="O2" s="3" t="s">
        <v>1</v>
      </c>
      <c r="P2" s="3"/>
      <c r="Q2" s="11" t="s">
        <v>2</v>
      </c>
      <c r="R2" s="6" t="s">
        <v>3</v>
      </c>
      <c r="S2" s="6" t="s">
        <v>4</v>
      </c>
      <c r="T2" s="7" t="s">
        <v>5</v>
      </c>
      <c r="U2" s="8" t="s">
        <v>8</v>
      </c>
      <c r="V2" s="9" t="s">
        <v>7</v>
      </c>
      <c r="W2" s="12"/>
    </row>
    <row r="3" spans="1:23" ht="18" customHeight="1">
      <c r="A3" s="13"/>
      <c r="B3" s="266" t="s">
        <v>9</v>
      </c>
      <c r="C3" s="269" t="s">
        <v>10</v>
      </c>
      <c r="D3" s="209"/>
      <c r="E3" s="69"/>
      <c r="F3" s="14" t="s">
        <v>11</v>
      </c>
      <c r="G3" s="15">
        <v>4</v>
      </c>
      <c r="H3" s="15">
        <v>1</v>
      </c>
      <c r="I3" s="16">
        <f>H3*30*50/60</f>
        <v>25</v>
      </c>
      <c r="J3" s="70"/>
      <c r="K3" s="272" t="str">
        <f>IF(COUNTIF(D3:D17,"○")&gt;=4,"OK","NG")</f>
        <v>NG</v>
      </c>
      <c r="L3" s="10"/>
      <c r="M3" s="266" t="s">
        <v>12</v>
      </c>
      <c r="N3" s="71" t="s">
        <v>13</v>
      </c>
      <c r="O3" s="72"/>
      <c r="P3" s="72"/>
      <c r="Q3" s="72"/>
      <c r="R3" s="73"/>
      <c r="S3" s="73"/>
      <c r="T3" s="73"/>
      <c r="U3" s="72"/>
      <c r="V3" s="74"/>
      <c r="W3" s="17"/>
    </row>
    <row r="4" spans="1:23" ht="18" customHeight="1">
      <c r="A4" s="18"/>
      <c r="B4" s="267"/>
      <c r="C4" s="270"/>
      <c r="D4" s="210"/>
      <c r="E4" s="76"/>
      <c r="F4" s="19" t="s">
        <v>14</v>
      </c>
      <c r="G4" s="20">
        <v>4</v>
      </c>
      <c r="H4" s="20">
        <v>1</v>
      </c>
      <c r="I4" s="21">
        <f>H4*30*50/60</f>
        <v>25</v>
      </c>
      <c r="J4" s="77" t="s">
        <v>15</v>
      </c>
      <c r="K4" s="273"/>
      <c r="L4" s="10"/>
      <c r="M4" s="267"/>
      <c r="N4" s="299" t="s">
        <v>16</v>
      </c>
      <c r="O4" s="78"/>
      <c r="P4" s="79"/>
      <c r="Q4" s="80" t="s">
        <v>17</v>
      </c>
      <c r="R4" s="15" t="s">
        <v>18</v>
      </c>
      <c r="S4" s="15">
        <v>2</v>
      </c>
      <c r="T4" s="16">
        <f>S4*30*50/60</f>
        <v>50</v>
      </c>
      <c r="U4" s="27"/>
      <c r="V4" s="272" t="str">
        <f>IF(AND(COUNTIF(O4:O9,"○")&gt;=1,COUNTIF(O10:O17,"○")&gt;=1,COUNTIF(O18:O27,"○")&gt;=1,COUNTIF(O28:O29,"○")&gt;=1,COUNTIF(O4:O29,"○")&gt;=10,COUNTIFS(P4:P29,"＃",O4:O29,"○")&gt;=2),"OK","NG")</f>
        <v>NG</v>
      </c>
      <c r="W4" s="22"/>
    </row>
    <row r="5" spans="1:23" ht="18" customHeight="1">
      <c r="A5" s="18"/>
      <c r="B5" s="267"/>
      <c r="C5" s="270"/>
      <c r="D5" s="210"/>
      <c r="E5" s="76"/>
      <c r="F5" s="81" t="s">
        <v>19</v>
      </c>
      <c r="G5" s="82" t="s">
        <v>20</v>
      </c>
      <c r="H5" s="20">
        <v>1</v>
      </c>
      <c r="I5" s="21">
        <f t="shared" ref="I5:I13" si="0">H5*30*50/60</f>
        <v>25</v>
      </c>
      <c r="J5" s="77"/>
      <c r="K5" s="273"/>
      <c r="L5" s="10"/>
      <c r="M5" s="267"/>
      <c r="N5" s="300"/>
      <c r="O5" s="76"/>
      <c r="P5" s="75"/>
      <c r="Q5" s="83" t="s">
        <v>21</v>
      </c>
      <c r="R5" s="20" t="s">
        <v>22</v>
      </c>
      <c r="S5" s="20">
        <v>1</v>
      </c>
      <c r="T5" s="21">
        <f>S5*30*50/60</f>
        <v>25</v>
      </c>
      <c r="U5" s="84" t="s">
        <v>23</v>
      </c>
      <c r="V5" s="273"/>
      <c r="W5" s="22"/>
    </row>
    <row r="6" spans="1:23" ht="18" customHeight="1">
      <c r="A6" s="18"/>
      <c r="B6" s="267"/>
      <c r="C6" s="270"/>
      <c r="D6" s="210"/>
      <c r="E6" s="76"/>
      <c r="F6" s="85" t="s">
        <v>24</v>
      </c>
      <c r="G6" s="82" t="s">
        <v>289</v>
      </c>
      <c r="H6" s="20">
        <v>1</v>
      </c>
      <c r="I6" s="21">
        <f t="shared" si="0"/>
        <v>25</v>
      </c>
      <c r="J6" s="77"/>
      <c r="K6" s="273"/>
      <c r="L6" s="10"/>
      <c r="M6" s="267"/>
      <c r="N6" s="300"/>
      <c r="O6" s="76"/>
      <c r="P6" s="75"/>
      <c r="Q6" s="26" t="s">
        <v>25</v>
      </c>
      <c r="R6" s="20"/>
      <c r="S6" s="20">
        <v>2</v>
      </c>
      <c r="T6" s="21">
        <f>S6*15</f>
        <v>30</v>
      </c>
      <c r="U6" s="86" t="s">
        <v>26</v>
      </c>
      <c r="V6" s="273"/>
      <c r="W6" s="22"/>
    </row>
    <row r="7" spans="1:23" ht="18" customHeight="1">
      <c r="A7" s="18"/>
      <c r="B7" s="267"/>
      <c r="C7" s="270"/>
      <c r="D7" s="210"/>
      <c r="E7" s="76"/>
      <c r="F7" s="19" t="s">
        <v>30</v>
      </c>
      <c r="G7" s="20">
        <v>4</v>
      </c>
      <c r="H7" s="20">
        <v>3</v>
      </c>
      <c r="I7" s="21">
        <f t="shared" si="0"/>
        <v>75</v>
      </c>
      <c r="J7" s="77"/>
      <c r="K7" s="273"/>
      <c r="L7" s="10"/>
      <c r="M7" s="267"/>
      <c r="N7" s="300"/>
      <c r="O7" s="76"/>
      <c r="P7" s="75"/>
      <c r="Q7" s="26" t="s">
        <v>28</v>
      </c>
      <c r="R7" s="20"/>
      <c r="S7" s="20">
        <v>2</v>
      </c>
      <c r="T7" s="21">
        <f>S7*15</f>
        <v>30</v>
      </c>
      <c r="U7" s="84" t="s">
        <v>29</v>
      </c>
      <c r="V7" s="273"/>
      <c r="W7" s="22"/>
    </row>
    <row r="8" spans="1:23" ht="18" customHeight="1">
      <c r="A8" s="18"/>
      <c r="B8" s="267"/>
      <c r="C8" s="270"/>
      <c r="D8" s="210"/>
      <c r="E8" s="76"/>
      <c r="F8" s="19" t="s">
        <v>32</v>
      </c>
      <c r="G8" s="20">
        <v>5</v>
      </c>
      <c r="H8" s="20">
        <v>1</v>
      </c>
      <c r="I8" s="21">
        <f t="shared" si="0"/>
        <v>25</v>
      </c>
      <c r="J8" s="77"/>
      <c r="K8" s="273"/>
      <c r="L8" s="10"/>
      <c r="M8" s="267"/>
      <c r="N8" s="300"/>
      <c r="O8" s="76"/>
      <c r="P8" s="75"/>
      <c r="Q8" s="26" t="s">
        <v>31</v>
      </c>
      <c r="R8" s="20"/>
      <c r="S8" s="20">
        <v>2</v>
      </c>
      <c r="T8" s="21">
        <f>S8*15</f>
        <v>30</v>
      </c>
      <c r="U8" s="87"/>
      <c r="V8" s="273"/>
      <c r="W8" s="22"/>
    </row>
    <row r="9" spans="1:23" ht="18" customHeight="1">
      <c r="A9" s="18"/>
      <c r="B9" s="267"/>
      <c r="C9" s="270"/>
      <c r="D9" s="210"/>
      <c r="E9" s="76"/>
      <c r="F9" s="91" t="s">
        <v>35</v>
      </c>
      <c r="G9" s="20" t="s">
        <v>22</v>
      </c>
      <c r="H9" s="20">
        <v>1</v>
      </c>
      <c r="I9" s="21">
        <f t="shared" si="0"/>
        <v>25</v>
      </c>
      <c r="J9" s="77"/>
      <c r="K9" s="273"/>
      <c r="L9" s="10"/>
      <c r="M9" s="267"/>
      <c r="N9" s="301"/>
      <c r="O9" s="88"/>
      <c r="P9" s="89" t="s">
        <v>33</v>
      </c>
      <c r="Q9" s="206" t="s">
        <v>34</v>
      </c>
      <c r="R9" s="90"/>
      <c r="S9" s="90">
        <v>2</v>
      </c>
      <c r="T9" s="21">
        <f>S9*15</f>
        <v>30</v>
      </c>
      <c r="U9" s="84"/>
      <c r="V9" s="273"/>
      <c r="W9" s="22"/>
    </row>
    <row r="10" spans="1:23" ht="18" customHeight="1">
      <c r="A10" s="18"/>
      <c r="B10" s="267"/>
      <c r="C10" s="270"/>
      <c r="D10" s="210"/>
      <c r="E10" s="76"/>
      <c r="F10" s="91" t="s">
        <v>38</v>
      </c>
      <c r="G10" s="20" t="s">
        <v>18</v>
      </c>
      <c r="H10" s="20">
        <v>1</v>
      </c>
      <c r="I10" s="21">
        <f t="shared" si="0"/>
        <v>25</v>
      </c>
      <c r="J10" s="77"/>
      <c r="K10" s="273"/>
      <c r="L10" s="10"/>
      <c r="M10" s="267"/>
      <c r="N10" s="302" t="s">
        <v>36</v>
      </c>
      <c r="O10" s="78"/>
      <c r="P10" s="79"/>
      <c r="Q10" s="80" t="s">
        <v>37</v>
      </c>
      <c r="R10" s="15" t="s">
        <v>18</v>
      </c>
      <c r="S10" s="15">
        <v>1</v>
      </c>
      <c r="T10" s="16">
        <f t="shared" ref="T10:T15" si="1">S10*30*50/60</f>
        <v>25</v>
      </c>
      <c r="U10" s="84"/>
      <c r="V10" s="273"/>
      <c r="W10" s="22"/>
    </row>
    <row r="11" spans="1:23" ht="18" customHeight="1">
      <c r="A11" s="18"/>
      <c r="B11" s="267"/>
      <c r="C11" s="270"/>
      <c r="D11" s="210"/>
      <c r="E11" s="76"/>
      <c r="F11" s="42" t="s">
        <v>40</v>
      </c>
      <c r="G11" s="20" t="s">
        <v>41</v>
      </c>
      <c r="H11" s="20">
        <v>1</v>
      </c>
      <c r="I11" s="21">
        <f t="shared" si="0"/>
        <v>25</v>
      </c>
      <c r="J11" s="77"/>
      <c r="K11" s="273"/>
      <c r="L11" s="10"/>
      <c r="M11" s="267"/>
      <c r="N11" s="303"/>
      <c r="O11" s="76"/>
      <c r="P11" s="75"/>
      <c r="Q11" s="83" t="s">
        <v>39</v>
      </c>
      <c r="R11" s="20" t="s">
        <v>22</v>
      </c>
      <c r="S11" s="20">
        <v>1</v>
      </c>
      <c r="T11" s="21">
        <f t="shared" si="1"/>
        <v>25</v>
      </c>
      <c r="U11" s="84"/>
      <c r="V11" s="273"/>
      <c r="W11" s="22"/>
    </row>
    <row r="12" spans="1:23" ht="18" customHeight="1">
      <c r="A12" s="18"/>
      <c r="B12" s="267"/>
      <c r="C12" s="270"/>
      <c r="D12" s="210"/>
      <c r="E12" s="76"/>
      <c r="F12" s="42" t="s">
        <v>43</v>
      </c>
      <c r="G12" s="20" t="s">
        <v>41</v>
      </c>
      <c r="H12" s="20">
        <v>1</v>
      </c>
      <c r="I12" s="21">
        <f t="shared" si="0"/>
        <v>25</v>
      </c>
      <c r="J12" s="77"/>
      <c r="K12" s="273"/>
      <c r="L12" s="10"/>
      <c r="M12" s="267"/>
      <c r="N12" s="303"/>
      <c r="O12" s="76"/>
      <c r="P12" s="75"/>
      <c r="Q12" s="83" t="s">
        <v>42</v>
      </c>
      <c r="R12" s="20" t="s">
        <v>22</v>
      </c>
      <c r="S12" s="20">
        <v>1</v>
      </c>
      <c r="T12" s="21">
        <f t="shared" si="1"/>
        <v>25</v>
      </c>
      <c r="U12" s="84"/>
      <c r="V12" s="273"/>
      <c r="W12" s="22"/>
    </row>
    <row r="13" spans="1:23" ht="18" customHeight="1">
      <c r="A13" s="18"/>
      <c r="B13" s="267"/>
      <c r="C13" s="270"/>
      <c r="D13" s="210"/>
      <c r="E13" s="76"/>
      <c r="F13" s="44" t="s">
        <v>47</v>
      </c>
      <c r="G13" s="20" t="s">
        <v>48</v>
      </c>
      <c r="H13" s="20">
        <v>1</v>
      </c>
      <c r="I13" s="21">
        <f t="shared" si="0"/>
        <v>25</v>
      </c>
      <c r="J13" s="77"/>
      <c r="K13" s="273"/>
      <c r="L13" s="10"/>
      <c r="M13" s="267"/>
      <c r="N13" s="303"/>
      <c r="O13" s="76"/>
      <c r="P13" s="75" t="s">
        <v>45</v>
      </c>
      <c r="Q13" s="83" t="s">
        <v>46</v>
      </c>
      <c r="R13" s="20" t="s">
        <v>18</v>
      </c>
      <c r="S13" s="20">
        <v>2</v>
      </c>
      <c r="T13" s="21">
        <f t="shared" si="1"/>
        <v>50</v>
      </c>
      <c r="U13" s="84"/>
      <c r="V13" s="273"/>
      <c r="W13" s="22"/>
    </row>
    <row r="14" spans="1:23" ht="18" customHeight="1">
      <c r="A14" s="18"/>
      <c r="B14" s="267"/>
      <c r="C14" s="270"/>
      <c r="D14" s="210"/>
      <c r="E14" s="76"/>
      <c r="F14" s="92" t="s">
        <v>50</v>
      </c>
      <c r="G14" s="20"/>
      <c r="H14" s="20">
        <v>2</v>
      </c>
      <c r="I14" s="21">
        <f>H14*15</f>
        <v>30</v>
      </c>
      <c r="J14" s="77"/>
      <c r="K14" s="273"/>
      <c r="L14" s="10"/>
      <c r="M14" s="267"/>
      <c r="N14" s="303"/>
      <c r="O14" s="76"/>
      <c r="P14" s="75"/>
      <c r="Q14" s="83" t="s">
        <v>49</v>
      </c>
      <c r="R14" s="20" t="s">
        <v>22</v>
      </c>
      <c r="S14" s="20">
        <v>1</v>
      </c>
      <c r="T14" s="21">
        <f t="shared" si="1"/>
        <v>25</v>
      </c>
      <c r="U14" s="84"/>
      <c r="V14" s="273"/>
      <c r="W14" s="22"/>
    </row>
    <row r="15" spans="1:23" ht="18" customHeight="1">
      <c r="A15" s="18"/>
      <c r="B15" s="267"/>
      <c r="C15" s="270"/>
      <c r="D15" s="210"/>
      <c r="E15" s="76"/>
      <c r="F15" s="92" t="s">
        <v>52</v>
      </c>
      <c r="G15" s="20"/>
      <c r="H15" s="20">
        <v>2</v>
      </c>
      <c r="I15" s="21">
        <f>H15*15</f>
        <v>30</v>
      </c>
      <c r="J15" s="77"/>
      <c r="K15" s="273"/>
      <c r="L15" s="10"/>
      <c r="M15" s="267"/>
      <c r="N15" s="303"/>
      <c r="O15" s="76"/>
      <c r="P15" s="75"/>
      <c r="Q15" s="83" t="s">
        <v>51</v>
      </c>
      <c r="R15" s="20" t="s">
        <v>22</v>
      </c>
      <c r="S15" s="20">
        <v>1</v>
      </c>
      <c r="T15" s="21">
        <f t="shared" si="1"/>
        <v>25</v>
      </c>
      <c r="U15" s="84"/>
      <c r="V15" s="273"/>
      <c r="W15" s="22"/>
    </row>
    <row r="16" spans="1:23" ht="18" customHeight="1">
      <c r="A16" s="18"/>
      <c r="B16" s="267"/>
      <c r="C16" s="270"/>
      <c r="D16" s="210"/>
      <c r="E16" s="76"/>
      <c r="F16" s="92" t="s">
        <v>108</v>
      </c>
      <c r="G16" s="20"/>
      <c r="H16" s="20">
        <v>2</v>
      </c>
      <c r="I16" s="21">
        <f>H16*15</f>
        <v>30</v>
      </c>
      <c r="J16" s="77"/>
      <c r="K16" s="273"/>
      <c r="L16" s="10"/>
      <c r="M16" s="267"/>
      <c r="N16" s="303"/>
      <c r="O16" s="76"/>
      <c r="P16" s="75"/>
      <c r="Q16" s="26" t="s">
        <v>53</v>
      </c>
      <c r="R16" s="20"/>
      <c r="S16" s="20">
        <v>2</v>
      </c>
      <c r="T16" s="21">
        <f>S16*15</f>
        <v>30</v>
      </c>
      <c r="U16" s="84"/>
      <c r="V16" s="273"/>
      <c r="W16" s="22"/>
    </row>
    <row r="17" spans="1:23" ht="18" customHeight="1">
      <c r="A17" s="18"/>
      <c r="B17" s="267"/>
      <c r="C17" s="280"/>
      <c r="D17" s="211"/>
      <c r="E17" s="98"/>
      <c r="F17" s="99" t="s">
        <v>298</v>
      </c>
      <c r="G17" s="34"/>
      <c r="H17" s="34">
        <v>2</v>
      </c>
      <c r="I17" s="100">
        <f>H17*15</f>
        <v>30</v>
      </c>
      <c r="J17" s="101"/>
      <c r="K17" s="279"/>
      <c r="L17" s="10"/>
      <c r="M17" s="267"/>
      <c r="N17" s="304"/>
      <c r="O17" s="93"/>
      <c r="P17" s="94" t="s">
        <v>33</v>
      </c>
      <c r="Q17" s="95" t="s">
        <v>54</v>
      </c>
      <c r="R17" s="96"/>
      <c r="S17" s="96">
        <v>2</v>
      </c>
      <c r="T17" s="21">
        <f>S17*15</f>
        <v>30</v>
      </c>
      <c r="U17" s="23"/>
      <c r="V17" s="273"/>
      <c r="W17" s="22"/>
    </row>
    <row r="18" spans="1:23" ht="18" customHeight="1">
      <c r="A18" s="18"/>
      <c r="B18" s="267"/>
      <c r="C18" s="263" t="s">
        <v>57</v>
      </c>
      <c r="D18" s="68"/>
      <c r="E18" s="102"/>
      <c r="F18" s="103" t="s">
        <v>58</v>
      </c>
      <c r="G18" s="15">
        <v>4</v>
      </c>
      <c r="H18" s="15">
        <v>1</v>
      </c>
      <c r="I18" s="16">
        <f>H18*30*50/60</f>
        <v>25</v>
      </c>
      <c r="J18" s="104"/>
      <c r="K18" s="272" t="str">
        <f>IF(COUNTIF(D22:D24,"○")=3,"OK","NG")</f>
        <v>NG</v>
      </c>
      <c r="L18" s="10"/>
      <c r="M18" s="267"/>
      <c r="N18" s="299" t="s">
        <v>55</v>
      </c>
      <c r="O18" s="78"/>
      <c r="P18" s="79"/>
      <c r="Q18" s="80" t="s">
        <v>56</v>
      </c>
      <c r="R18" s="25" t="s">
        <v>18</v>
      </c>
      <c r="S18" s="25">
        <v>1</v>
      </c>
      <c r="T18" s="16">
        <f>S18*30*50/60</f>
        <v>25</v>
      </c>
      <c r="U18" s="84"/>
      <c r="V18" s="273"/>
      <c r="W18" s="22"/>
    </row>
    <row r="19" spans="1:23" ht="18" customHeight="1">
      <c r="A19" s="18"/>
      <c r="B19" s="267"/>
      <c r="C19" s="264"/>
      <c r="D19" s="75"/>
      <c r="E19" s="76"/>
      <c r="F19" s="81" t="s">
        <v>60</v>
      </c>
      <c r="G19" s="20">
        <v>4</v>
      </c>
      <c r="H19" s="20">
        <v>1</v>
      </c>
      <c r="I19" s="21">
        <f>H19*30*50/60</f>
        <v>25</v>
      </c>
      <c r="J19" s="66"/>
      <c r="K19" s="273"/>
      <c r="L19" s="105"/>
      <c r="M19" s="267"/>
      <c r="N19" s="300"/>
      <c r="O19" s="76"/>
      <c r="P19" s="75"/>
      <c r="Q19" s="83" t="s">
        <v>59</v>
      </c>
      <c r="R19" s="20" t="s">
        <v>22</v>
      </c>
      <c r="S19" s="20">
        <v>2</v>
      </c>
      <c r="T19" s="21">
        <f>S19*30*50/60</f>
        <v>50</v>
      </c>
      <c r="U19" s="84"/>
      <c r="V19" s="273"/>
      <c r="W19" s="22"/>
    </row>
    <row r="20" spans="1:23" ht="18" customHeight="1">
      <c r="A20" s="18"/>
      <c r="B20" s="267"/>
      <c r="C20" s="264"/>
      <c r="D20" s="75"/>
      <c r="E20" s="102"/>
      <c r="F20" s="212" t="s">
        <v>27</v>
      </c>
      <c r="G20" s="38">
        <v>4</v>
      </c>
      <c r="H20" s="38">
        <v>1</v>
      </c>
      <c r="I20" s="21">
        <f>H20*30*50/60</f>
        <v>25</v>
      </c>
      <c r="J20" s="66"/>
      <c r="K20" s="273"/>
      <c r="L20" s="105"/>
      <c r="M20" s="267"/>
      <c r="N20" s="300"/>
      <c r="O20" s="76"/>
      <c r="P20" s="75"/>
      <c r="Q20" s="83" t="s">
        <v>61</v>
      </c>
      <c r="R20" s="20" t="s">
        <v>22</v>
      </c>
      <c r="S20" s="20">
        <v>2</v>
      </c>
      <c r="T20" s="21">
        <f>S20*30*50/60</f>
        <v>50</v>
      </c>
      <c r="U20" s="84"/>
      <c r="V20" s="273"/>
      <c r="W20" s="22"/>
    </row>
    <row r="21" spans="1:23" ht="18" customHeight="1">
      <c r="A21" s="18"/>
      <c r="B21" s="267"/>
      <c r="C21" s="264"/>
      <c r="D21" s="75"/>
      <c r="E21" s="76"/>
      <c r="F21" s="91" t="s">
        <v>62</v>
      </c>
      <c r="G21" s="20" t="s">
        <v>22</v>
      </c>
      <c r="H21" s="20">
        <v>1</v>
      </c>
      <c r="I21" s="21">
        <f>H21*30*50/60</f>
        <v>25</v>
      </c>
      <c r="J21" s="66"/>
      <c r="K21" s="273"/>
      <c r="L21" s="105"/>
      <c r="M21" s="267"/>
      <c r="N21" s="300"/>
      <c r="O21" s="76"/>
      <c r="P21" s="75"/>
      <c r="Q21" s="26" t="s">
        <v>64</v>
      </c>
      <c r="R21" s="20"/>
      <c r="S21" s="20">
        <v>2</v>
      </c>
      <c r="T21" s="21">
        <f t="shared" ref="T21:T27" si="2">S21*15</f>
        <v>30</v>
      </c>
      <c r="U21" s="84"/>
      <c r="V21" s="273"/>
      <c r="W21" s="22"/>
    </row>
    <row r="22" spans="1:23" ht="18" customHeight="1">
      <c r="A22" s="18"/>
      <c r="B22" s="267"/>
      <c r="C22" s="264"/>
      <c r="D22" s="75"/>
      <c r="E22" s="76" t="s">
        <v>66</v>
      </c>
      <c r="F22" s="92" t="s">
        <v>67</v>
      </c>
      <c r="G22" s="20"/>
      <c r="H22" s="20">
        <v>2</v>
      </c>
      <c r="I22" s="21">
        <f>H22*15</f>
        <v>30</v>
      </c>
      <c r="J22" s="106" t="s">
        <v>68</v>
      </c>
      <c r="K22" s="273"/>
      <c r="L22" s="105"/>
      <c r="M22" s="267"/>
      <c r="N22" s="300"/>
      <c r="O22" s="76"/>
      <c r="P22" s="75"/>
      <c r="Q22" s="26" t="s">
        <v>65</v>
      </c>
      <c r="R22" s="20"/>
      <c r="S22" s="20">
        <v>2</v>
      </c>
      <c r="T22" s="21">
        <f t="shared" si="2"/>
        <v>30</v>
      </c>
      <c r="U22" s="84"/>
      <c r="V22" s="273"/>
      <c r="W22" s="22"/>
    </row>
    <row r="23" spans="1:23" ht="18" customHeight="1">
      <c r="A23" s="18"/>
      <c r="B23" s="267"/>
      <c r="C23" s="264"/>
      <c r="D23" s="75"/>
      <c r="E23" s="76" t="s">
        <v>66</v>
      </c>
      <c r="F23" s="92" t="s">
        <v>70</v>
      </c>
      <c r="G23" s="20"/>
      <c r="H23" s="20">
        <v>2</v>
      </c>
      <c r="I23" s="21">
        <f>H23*15</f>
        <v>30</v>
      </c>
      <c r="J23" s="107" t="s">
        <v>71</v>
      </c>
      <c r="K23" s="273"/>
      <c r="L23" s="105"/>
      <c r="M23" s="267"/>
      <c r="N23" s="300"/>
      <c r="O23" s="76"/>
      <c r="P23" s="75"/>
      <c r="Q23" s="26" t="s">
        <v>69</v>
      </c>
      <c r="R23" s="20"/>
      <c r="S23" s="20">
        <v>2</v>
      </c>
      <c r="T23" s="21">
        <f t="shared" si="2"/>
        <v>30</v>
      </c>
      <c r="U23" s="84"/>
      <c r="V23" s="273"/>
      <c r="W23" s="22"/>
    </row>
    <row r="24" spans="1:23" ht="18" customHeight="1">
      <c r="A24" s="18"/>
      <c r="B24" s="267"/>
      <c r="C24" s="305"/>
      <c r="D24" s="97"/>
      <c r="E24" s="98" t="s">
        <v>66</v>
      </c>
      <c r="F24" s="108" t="s">
        <v>73</v>
      </c>
      <c r="G24" s="90"/>
      <c r="H24" s="90">
        <v>2</v>
      </c>
      <c r="I24" s="36">
        <f>H24*15</f>
        <v>30</v>
      </c>
      <c r="J24" s="106" t="s">
        <v>74</v>
      </c>
      <c r="K24" s="279"/>
      <c r="L24" s="105"/>
      <c r="M24" s="267"/>
      <c r="N24" s="300"/>
      <c r="O24" s="76"/>
      <c r="P24" s="75"/>
      <c r="Q24" s="26" t="s">
        <v>72</v>
      </c>
      <c r="R24" s="20"/>
      <c r="S24" s="20">
        <v>2</v>
      </c>
      <c r="T24" s="21">
        <f t="shared" si="2"/>
        <v>30</v>
      </c>
      <c r="U24" s="84"/>
      <c r="V24" s="273"/>
      <c r="W24" s="22"/>
    </row>
    <row r="25" spans="1:23" ht="18" customHeight="1">
      <c r="A25" s="18"/>
      <c r="B25" s="267"/>
      <c r="C25" s="306" t="s">
        <v>76</v>
      </c>
      <c r="D25" s="307"/>
      <c r="E25" s="307"/>
      <c r="F25" s="307"/>
      <c r="G25" s="307"/>
      <c r="H25" s="307"/>
      <c r="I25" s="307"/>
      <c r="J25" s="307"/>
      <c r="K25" s="308"/>
      <c r="L25" s="105"/>
      <c r="M25" s="267"/>
      <c r="N25" s="300"/>
      <c r="O25" s="76"/>
      <c r="P25" s="75"/>
      <c r="Q25" s="26" t="s">
        <v>75</v>
      </c>
      <c r="R25" s="20"/>
      <c r="S25" s="20">
        <v>2</v>
      </c>
      <c r="T25" s="21">
        <f t="shared" si="2"/>
        <v>30</v>
      </c>
      <c r="U25" s="84"/>
      <c r="V25" s="273"/>
      <c r="W25" s="22"/>
    </row>
    <row r="26" spans="1:23" ht="18" customHeight="1">
      <c r="A26" s="18"/>
      <c r="B26" s="267"/>
      <c r="C26" s="269" t="s">
        <v>77</v>
      </c>
      <c r="D26" s="68"/>
      <c r="E26" s="78"/>
      <c r="F26" s="109" t="s">
        <v>78</v>
      </c>
      <c r="G26" s="25" t="s">
        <v>18</v>
      </c>
      <c r="H26" s="25">
        <v>1</v>
      </c>
      <c r="I26" s="16">
        <f>H26*30*50/60</f>
        <v>25</v>
      </c>
      <c r="J26" s="104"/>
      <c r="K26" s="309" t="str">
        <f>IF(AND(COUNTIF(D26:D31,"○")&gt;=1,COUNTIF(D32:D39,"○")&gt;=1,COUNTIF(D40:D47,"○")&gt;=1,COUNTIF(D48:D56,"○")&gt;=1,COUNTIF(D57:D62,"○")&gt;=1,COUNTIF(D26:D62,"○")&gt;=6),"OK","NG")</f>
        <v>NG</v>
      </c>
      <c r="L26" s="105"/>
      <c r="M26" s="267"/>
      <c r="N26" s="300"/>
      <c r="O26" s="76"/>
      <c r="P26" s="75" t="s">
        <v>33</v>
      </c>
      <c r="Q26" s="26" t="s">
        <v>79</v>
      </c>
      <c r="R26" s="20"/>
      <c r="S26" s="20">
        <v>2</v>
      </c>
      <c r="T26" s="21">
        <f t="shared" si="2"/>
        <v>30</v>
      </c>
      <c r="U26" s="84"/>
      <c r="V26" s="273"/>
      <c r="W26" s="22"/>
    </row>
    <row r="27" spans="1:23" ht="18" customHeight="1">
      <c r="A27" s="18"/>
      <c r="B27" s="267"/>
      <c r="C27" s="270"/>
      <c r="D27" s="76"/>
      <c r="E27" s="76"/>
      <c r="F27" s="42" t="s">
        <v>80</v>
      </c>
      <c r="G27" s="20" t="s">
        <v>41</v>
      </c>
      <c r="H27" s="20">
        <v>2</v>
      </c>
      <c r="I27" s="21">
        <f>H27*30*50/60</f>
        <v>50</v>
      </c>
      <c r="J27" s="208" t="s">
        <v>81</v>
      </c>
      <c r="K27" s="310"/>
      <c r="L27" s="105"/>
      <c r="M27" s="267"/>
      <c r="N27" s="301"/>
      <c r="O27" s="93"/>
      <c r="P27" s="94" t="s">
        <v>33</v>
      </c>
      <c r="Q27" s="95" t="s">
        <v>82</v>
      </c>
      <c r="R27" s="34"/>
      <c r="S27" s="34">
        <v>2</v>
      </c>
      <c r="T27" s="100">
        <f t="shared" si="2"/>
        <v>30</v>
      </c>
      <c r="U27" s="84"/>
      <c r="V27" s="273"/>
      <c r="W27" s="22"/>
    </row>
    <row r="28" spans="1:23" ht="18" customHeight="1">
      <c r="A28" s="18"/>
      <c r="B28" s="267"/>
      <c r="C28" s="270"/>
      <c r="D28" s="76"/>
      <c r="E28" s="46" t="s">
        <v>45</v>
      </c>
      <c r="F28" s="110" t="s">
        <v>83</v>
      </c>
      <c r="G28" s="20" t="s">
        <v>63</v>
      </c>
      <c r="H28" s="20">
        <v>2</v>
      </c>
      <c r="I28" s="21">
        <f>H28*30*50/60</f>
        <v>50</v>
      </c>
      <c r="J28" s="208" t="s">
        <v>84</v>
      </c>
      <c r="K28" s="310"/>
      <c r="L28" s="105"/>
      <c r="M28" s="267"/>
      <c r="N28" s="299" t="s">
        <v>85</v>
      </c>
      <c r="O28" s="78"/>
      <c r="P28" s="68"/>
      <c r="Q28" s="24" t="s">
        <v>86</v>
      </c>
      <c r="R28" s="25" t="s">
        <v>18</v>
      </c>
      <c r="S28" s="25">
        <v>2</v>
      </c>
      <c r="T28" s="16">
        <f>S28*30*50/60</f>
        <v>50</v>
      </c>
      <c r="U28" s="84" t="s">
        <v>87</v>
      </c>
      <c r="V28" s="273"/>
      <c r="W28" s="22"/>
    </row>
    <row r="29" spans="1:23" ht="18" customHeight="1">
      <c r="A29" s="18"/>
      <c r="B29" s="267"/>
      <c r="C29" s="270"/>
      <c r="D29" s="76"/>
      <c r="E29" s="76"/>
      <c r="F29" s="26" t="s">
        <v>299</v>
      </c>
      <c r="G29" s="20"/>
      <c r="H29" s="20">
        <v>2</v>
      </c>
      <c r="I29" s="21">
        <f>H29*15</f>
        <v>30</v>
      </c>
      <c r="J29" s="208"/>
      <c r="K29" s="310"/>
      <c r="L29" s="111"/>
      <c r="M29" s="267"/>
      <c r="N29" s="301"/>
      <c r="O29" s="93"/>
      <c r="P29" s="89" t="s">
        <v>33</v>
      </c>
      <c r="Q29" s="206" t="s">
        <v>89</v>
      </c>
      <c r="R29" s="38"/>
      <c r="S29" s="38">
        <v>2</v>
      </c>
      <c r="T29" s="100">
        <f>S29*15</f>
        <v>30</v>
      </c>
      <c r="U29" s="84"/>
      <c r="V29" s="279"/>
      <c r="W29" s="22"/>
    </row>
    <row r="30" spans="1:23" ht="18" customHeight="1">
      <c r="A30" s="18"/>
      <c r="B30" s="267"/>
      <c r="C30" s="270"/>
      <c r="D30" s="76"/>
      <c r="E30" s="76"/>
      <c r="F30" s="26" t="s">
        <v>88</v>
      </c>
      <c r="G30" s="20"/>
      <c r="H30" s="20">
        <v>2</v>
      </c>
      <c r="I30" s="21">
        <f>H30*15</f>
        <v>30</v>
      </c>
      <c r="J30" s="208"/>
      <c r="K30" s="310"/>
      <c r="L30" s="10"/>
      <c r="M30" s="267"/>
      <c r="N30" s="112" t="s">
        <v>90</v>
      </c>
      <c r="O30" s="78"/>
      <c r="P30" s="79"/>
      <c r="Q30" s="80" t="s">
        <v>91</v>
      </c>
      <c r="R30" s="25" t="s">
        <v>18</v>
      </c>
      <c r="S30" s="25">
        <v>2</v>
      </c>
      <c r="T30" s="16">
        <f>S30*30*50/60</f>
        <v>50</v>
      </c>
      <c r="U30" s="27" t="s">
        <v>92</v>
      </c>
      <c r="V30" s="272" t="str">
        <f>IF(COUNTIF(O30:O31,"○")&gt;=1,"OK","NG")</f>
        <v>NG</v>
      </c>
      <c r="W30" s="22"/>
    </row>
    <row r="31" spans="1:23" ht="18" customHeight="1">
      <c r="A31" s="18"/>
      <c r="B31" s="267"/>
      <c r="C31" s="280"/>
      <c r="D31" s="93"/>
      <c r="E31" s="98"/>
      <c r="F31" s="99" t="s">
        <v>93</v>
      </c>
      <c r="G31" s="34"/>
      <c r="H31" s="34">
        <v>2</v>
      </c>
      <c r="I31" s="100">
        <f>H31*15</f>
        <v>30</v>
      </c>
      <c r="J31" s="208"/>
      <c r="K31" s="310"/>
      <c r="L31" s="10"/>
      <c r="M31" s="267"/>
      <c r="N31" s="113"/>
      <c r="O31" s="93"/>
      <c r="P31" s="97" t="s">
        <v>66</v>
      </c>
      <c r="Q31" s="114" t="s">
        <v>94</v>
      </c>
      <c r="R31" s="96"/>
      <c r="S31" s="96">
        <v>2</v>
      </c>
      <c r="T31" s="100">
        <f>S31*30</f>
        <v>60</v>
      </c>
      <c r="U31" s="28" t="s">
        <v>95</v>
      </c>
      <c r="V31" s="279"/>
      <c r="W31" s="22"/>
    </row>
    <row r="32" spans="1:23" ht="18" customHeight="1">
      <c r="A32" s="18"/>
      <c r="B32" s="267"/>
      <c r="C32" s="269" t="s">
        <v>96</v>
      </c>
      <c r="D32" s="78"/>
      <c r="E32" s="102"/>
      <c r="F32" s="115" t="s">
        <v>97</v>
      </c>
      <c r="G32" s="90" t="s">
        <v>18</v>
      </c>
      <c r="H32" s="90">
        <v>1</v>
      </c>
      <c r="I32" s="16">
        <f t="shared" ref="I32" si="3">H32*30*50/60</f>
        <v>25</v>
      </c>
      <c r="J32" s="86"/>
      <c r="K32" s="310"/>
      <c r="L32" s="10"/>
      <c r="M32" s="267"/>
      <c r="N32" s="116" t="s">
        <v>98</v>
      </c>
      <c r="O32" s="117"/>
      <c r="P32" s="46" t="s">
        <v>66</v>
      </c>
      <c r="Q32" s="118" t="s">
        <v>99</v>
      </c>
      <c r="R32" s="38"/>
      <c r="S32" s="38">
        <v>2</v>
      </c>
      <c r="T32" s="39">
        <f>S32*30</f>
        <v>60</v>
      </c>
      <c r="U32" s="84" t="s">
        <v>100</v>
      </c>
      <c r="V32" s="273" t="str">
        <f>IF(COUNTIF(O32,"○")=1,"OK","NG")</f>
        <v>NG</v>
      </c>
      <c r="W32" s="22"/>
    </row>
    <row r="33" spans="1:23" ht="18" customHeight="1">
      <c r="A33" s="18"/>
      <c r="B33" s="267"/>
      <c r="C33" s="270"/>
      <c r="D33" s="76"/>
      <c r="E33" s="76"/>
      <c r="F33" s="42" t="s">
        <v>101</v>
      </c>
      <c r="G33" s="20" t="s">
        <v>41</v>
      </c>
      <c r="H33" s="20">
        <v>2</v>
      </c>
      <c r="I33" s="21">
        <f>H33*30*50/60</f>
        <v>50</v>
      </c>
      <c r="J33" s="86"/>
      <c r="K33" s="310"/>
      <c r="L33" s="10"/>
      <c r="M33" s="267"/>
      <c r="N33" s="199" t="s">
        <v>102</v>
      </c>
      <c r="O33" s="76"/>
      <c r="P33" s="75"/>
      <c r="Q33" s="119"/>
      <c r="R33" s="20"/>
      <c r="S33" s="20"/>
      <c r="T33" s="120"/>
      <c r="U33" s="84"/>
      <c r="V33" s="273"/>
      <c r="W33" s="22"/>
    </row>
    <row r="34" spans="1:23" ht="18" customHeight="1">
      <c r="A34" s="18"/>
      <c r="B34" s="267"/>
      <c r="C34" s="270"/>
      <c r="D34" s="76"/>
      <c r="E34" s="76"/>
      <c r="F34" s="42" t="s">
        <v>103</v>
      </c>
      <c r="G34" s="20" t="s">
        <v>44</v>
      </c>
      <c r="H34" s="20">
        <v>2</v>
      </c>
      <c r="I34" s="21">
        <f>H34*30*50/60</f>
        <v>50</v>
      </c>
      <c r="J34" s="86"/>
      <c r="K34" s="310"/>
      <c r="L34" s="10"/>
      <c r="M34" s="267"/>
      <c r="N34" s="113" t="s">
        <v>104</v>
      </c>
      <c r="O34" s="121"/>
      <c r="P34" s="122"/>
      <c r="Q34" s="123"/>
      <c r="R34" s="34"/>
      <c r="S34" s="34"/>
      <c r="T34" s="100"/>
      <c r="U34" s="28"/>
      <c r="V34" s="279"/>
      <c r="W34" s="22"/>
    </row>
    <row r="35" spans="1:23" ht="18" customHeight="1">
      <c r="A35" s="18"/>
      <c r="B35" s="267"/>
      <c r="C35" s="270"/>
      <c r="D35" s="76"/>
      <c r="E35" s="76"/>
      <c r="F35" s="42" t="s">
        <v>105</v>
      </c>
      <c r="G35" s="20" t="s">
        <v>44</v>
      </c>
      <c r="H35" s="20">
        <v>2</v>
      </c>
      <c r="I35" s="21">
        <f>H35*30*50/60</f>
        <v>50</v>
      </c>
      <c r="J35" s="208"/>
      <c r="K35" s="310"/>
      <c r="L35" s="10"/>
      <c r="M35" s="267"/>
      <c r="N35" s="23"/>
      <c r="O35" s="23"/>
      <c r="P35" s="23"/>
      <c r="Q35" s="66"/>
      <c r="R35" s="29"/>
      <c r="S35" s="29"/>
      <c r="T35" s="29"/>
      <c r="U35" s="23"/>
      <c r="V35" s="29"/>
      <c r="W35" s="22"/>
    </row>
    <row r="36" spans="1:23" ht="18" customHeight="1">
      <c r="A36" s="18"/>
      <c r="B36" s="267"/>
      <c r="C36" s="270"/>
      <c r="D36" s="76"/>
      <c r="E36" s="76"/>
      <c r="F36" s="110" t="s">
        <v>300</v>
      </c>
      <c r="G36" s="20" t="s">
        <v>63</v>
      </c>
      <c r="H36" s="213">
        <v>1</v>
      </c>
      <c r="I36" s="21">
        <f>H36*30*50/60</f>
        <v>25</v>
      </c>
      <c r="J36" s="208"/>
      <c r="K36" s="310"/>
      <c r="L36" s="10"/>
      <c r="M36" s="267"/>
      <c r="N36" s="71" t="s">
        <v>107</v>
      </c>
      <c r="O36" s="72"/>
      <c r="P36" s="72"/>
      <c r="Q36" s="125"/>
      <c r="R36" s="73"/>
      <c r="S36" s="73"/>
      <c r="T36" s="73"/>
      <c r="U36" s="72"/>
      <c r="V36" s="74"/>
      <c r="W36" s="22"/>
    </row>
    <row r="37" spans="1:23" ht="18" customHeight="1">
      <c r="A37" s="30"/>
      <c r="B37" s="267"/>
      <c r="C37" s="270"/>
      <c r="D37" s="76"/>
      <c r="E37" s="76"/>
      <c r="F37" s="26" t="s">
        <v>106</v>
      </c>
      <c r="G37" s="20"/>
      <c r="H37" s="124">
        <v>2</v>
      </c>
      <c r="I37" s="21">
        <f>H37*15</f>
        <v>30</v>
      </c>
      <c r="J37" s="208"/>
      <c r="K37" s="310"/>
      <c r="L37" s="111"/>
      <c r="M37" s="267"/>
      <c r="N37" s="269" t="s">
        <v>109</v>
      </c>
      <c r="O37" s="78"/>
      <c r="P37" s="68"/>
      <c r="Q37" s="126" t="s">
        <v>110</v>
      </c>
      <c r="R37" s="15" t="s">
        <v>41</v>
      </c>
      <c r="S37" s="15">
        <v>2</v>
      </c>
      <c r="T37" s="16">
        <f>S37*30*50/60</f>
        <v>50</v>
      </c>
      <c r="U37" s="27"/>
      <c r="V37" s="272" t="str">
        <f>IF(AND(COUNTIF(O37:O43,"○")&gt;=1,COUNTIF(O44:O50,"○")&gt;=1,COUNTIF(O51:O56,"○")&gt;=1,COUNTIF(O37:O56,"○")&gt;=10,COUNTIFS(P37:P56,"＃",O37:O56,"○")&gt;=2),"OK","NG")</f>
        <v>NG</v>
      </c>
      <c r="W37" s="31"/>
    </row>
    <row r="38" spans="1:23" ht="18" customHeight="1">
      <c r="A38" s="13"/>
      <c r="B38" s="267"/>
      <c r="C38" s="270"/>
      <c r="D38" s="76"/>
      <c r="E38" s="75"/>
      <c r="F38" s="26" t="s">
        <v>290</v>
      </c>
      <c r="G38" s="20"/>
      <c r="H38" s="20">
        <v>2</v>
      </c>
      <c r="I38" s="21">
        <f>H38*15</f>
        <v>30</v>
      </c>
      <c r="J38" s="87"/>
      <c r="K38" s="310"/>
      <c r="L38" s="111"/>
      <c r="M38" s="267"/>
      <c r="N38" s="270"/>
      <c r="O38" s="76"/>
      <c r="P38" s="75"/>
      <c r="Q38" s="43" t="s">
        <v>113</v>
      </c>
      <c r="R38" s="20" t="s">
        <v>41</v>
      </c>
      <c r="S38" s="20">
        <v>2</v>
      </c>
      <c r="T38" s="21">
        <f>S38*30*50/60</f>
        <v>50</v>
      </c>
      <c r="U38" s="84" t="s">
        <v>81</v>
      </c>
      <c r="V38" s="273"/>
      <c r="W38" s="17"/>
    </row>
    <row r="39" spans="1:23" ht="18" customHeight="1">
      <c r="A39" s="18"/>
      <c r="B39" s="267"/>
      <c r="C39" s="280"/>
      <c r="D39" s="98"/>
      <c r="E39" s="98" t="s">
        <v>111</v>
      </c>
      <c r="F39" s="33" t="s">
        <v>112</v>
      </c>
      <c r="G39" s="34"/>
      <c r="H39" s="34">
        <v>2</v>
      </c>
      <c r="I39" s="35">
        <f>H39*15</f>
        <v>30</v>
      </c>
      <c r="J39" s="208"/>
      <c r="K39" s="310"/>
      <c r="L39" s="111"/>
      <c r="M39" s="267"/>
      <c r="N39" s="270"/>
      <c r="O39" s="76"/>
      <c r="P39" s="75"/>
      <c r="Q39" s="43" t="s">
        <v>116</v>
      </c>
      <c r="R39" s="20" t="s">
        <v>41</v>
      </c>
      <c r="S39" s="20">
        <v>1</v>
      </c>
      <c r="T39" s="21">
        <f>S39*30*50/60</f>
        <v>25</v>
      </c>
      <c r="U39" s="84" t="s">
        <v>117</v>
      </c>
      <c r="V39" s="273"/>
      <c r="W39" s="22"/>
    </row>
    <row r="40" spans="1:23" ht="18" customHeight="1">
      <c r="A40" s="18"/>
      <c r="B40" s="267"/>
      <c r="C40" s="269" t="s">
        <v>114</v>
      </c>
      <c r="D40" s="117"/>
      <c r="E40" s="89"/>
      <c r="F40" s="127" t="s">
        <v>115</v>
      </c>
      <c r="G40" s="90" t="s">
        <v>18</v>
      </c>
      <c r="H40" s="90">
        <v>1</v>
      </c>
      <c r="I40" s="39">
        <f t="shared" ref="I40:I44" si="4">H40*30*50/60</f>
        <v>25</v>
      </c>
      <c r="J40" s="208"/>
      <c r="K40" s="310"/>
      <c r="L40" s="111"/>
      <c r="M40" s="267"/>
      <c r="N40" s="270"/>
      <c r="O40" s="76"/>
      <c r="P40" s="75"/>
      <c r="Q40" s="43" t="s">
        <v>119</v>
      </c>
      <c r="R40" s="20" t="s">
        <v>44</v>
      </c>
      <c r="S40" s="20">
        <v>1</v>
      </c>
      <c r="T40" s="21">
        <f>S40*30*50/60</f>
        <v>25</v>
      </c>
      <c r="U40" s="84" t="s">
        <v>29</v>
      </c>
      <c r="V40" s="273"/>
      <c r="W40" s="22"/>
    </row>
    <row r="41" spans="1:23" ht="18" customHeight="1">
      <c r="A41" s="18"/>
      <c r="B41" s="267"/>
      <c r="C41" s="270"/>
      <c r="D41" s="76"/>
      <c r="E41" s="75"/>
      <c r="F41" s="83" t="s">
        <v>118</v>
      </c>
      <c r="G41" s="20" t="s">
        <v>22</v>
      </c>
      <c r="H41" s="20">
        <v>1</v>
      </c>
      <c r="I41" s="21">
        <f t="shared" si="4"/>
        <v>25</v>
      </c>
      <c r="J41" s="208"/>
      <c r="K41" s="310"/>
      <c r="L41" s="111"/>
      <c r="M41" s="267"/>
      <c r="N41" s="270"/>
      <c r="O41" s="76"/>
      <c r="P41" s="75"/>
      <c r="Q41" s="43" t="s">
        <v>121</v>
      </c>
      <c r="R41" s="20" t="s">
        <v>44</v>
      </c>
      <c r="S41" s="20">
        <v>2</v>
      </c>
      <c r="T41" s="21">
        <f>S41*30*50/60</f>
        <v>50</v>
      </c>
      <c r="U41" s="87"/>
      <c r="V41" s="273"/>
      <c r="W41" s="22"/>
    </row>
    <row r="42" spans="1:23" ht="18" customHeight="1">
      <c r="A42" s="18"/>
      <c r="B42" s="267"/>
      <c r="C42" s="270"/>
      <c r="D42" s="76"/>
      <c r="E42" s="75"/>
      <c r="F42" s="110" t="s">
        <v>120</v>
      </c>
      <c r="G42" s="20" t="s">
        <v>63</v>
      </c>
      <c r="H42" s="20">
        <v>1</v>
      </c>
      <c r="I42" s="21">
        <f t="shared" si="4"/>
        <v>25</v>
      </c>
      <c r="J42" s="208"/>
      <c r="K42" s="310"/>
      <c r="L42" s="10"/>
      <c r="M42" s="267"/>
      <c r="N42" s="270"/>
      <c r="O42" s="76"/>
      <c r="P42" s="76"/>
      <c r="Q42" s="128" t="s">
        <v>123</v>
      </c>
      <c r="R42" s="20"/>
      <c r="S42" s="20">
        <v>2</v>
      </c>
      <c r="T42" s="21">
        <f>S42*15</f>
        <v>30</v>
      </c>
      <c r="U42" s="84"/>
      <c r="V42" s="273"/>
      <c r="W42" s="22"/>
    </row>
    <row r="43" spans="1:23" ht="18" customHeight="1">
      <c r="A43" s="18"/>
      <c r="B43" s="267"/>
      <c r="C43" s="270"/>
      <c r="D43" s="76"/>
      <c r="E43" s="75"/>
      <c r="F43" s="110" t="s">
        <v>122</v>
      </c>
      <c r="G43" s="20" t="s">
        <v>48</v>
      </c>
      <c r="H43" s="20">
        <v>1</v>
      </c>
      <c r="I43" s="21">
        <f t="shared" si="4"/>
        <v>25</v>
      </c>
      <c r="J43" s="208"/>
      <c r="K43" s="310"/>
      <c r="L43" s="10"/>
      <c r="M43" s="267"/>
      <c r="N43" s="280"/>
      <c r="O43" s="93"/>
      <c r="P43" s="97" t="s">
        <v>33</v>
      </c>
      <c r="Q43" s="114" t="s">
        <v>126</v>
      </c>
      <c r="R43" s="96"/>
      <c r="S43" s="96">
        <v>2</v>
      </c>
      <c r="T43" s="100">
        <f>S43*15</f>
        <v>30</v>
      </c>
      <c r="U43" s="84"/>
      <c r="V43" s="273"/>
      <c r="W43" s="22"/>
    </row>
    <row r="44" spans="1:23" ht="18" customHeight="1">
      <c r="A44" s="18"/>
      <c r="B44" s="267"/>
      <c r="C44" s="270"/>
      <c r="D44" s="76"/>
      <c r="E44" s="75"/>
      <c r="F44" s="110" t="s">
        <v>124</v>
      </c>
      <c r="G44" s="20" t="s">
        <v>48</v>
      </c>
      <c r="H44" s="20">
        <v>1</v>
      </c>
      <c r="I44" s="21">
        <f t="shared" si="4"/>
        <v>25</v>
      </c>
      <c r="J44" s="208"/>
      <c r="K44" s="310"/>
      <c r="L44" s="10"/>
      <c r="M44" s="267"/>
      <c r="N44" s="269" t="s">
        <v>128</v>
      </c>
      <c r="O44" s="78"/>
      <c r="P44" s="89"/>
      <c r="Q44" s="130" t="s">
        <v>129</v>
      </c>
      <c r="R44" s="90" t="s">
        <v>41</v>
      </c>
      <c r="S44" s="90">
        <v>1</v>
      </c>
      <c r="T44" s="39">
        <f>S44*30*50/60</f>
        <v>25</v>
      </c>
      <c r="U44" s="84"/>
      <c r="V44" s="273"/>
      <c r="W44" s="22"/>
    </row>
    <row r="45" spans="1:23" ht="18" customHeight="1">
      <c r="A45" s="18"/>
      <c r="B45" s="267"/>
      <c r="C45" s="270"/>
      <c r="D45" s="76"/>
      <c r="E45" s="129"/>
      <c r="F45" s="26" t="s">
        <v>125</v>
      </c>
      <c r="G45" s="20"/>
      <c r="H45" s="20">
        <v>2</v>
      </c>
      <c r="I45" s="21">
        <f>H45*15</f>
        <v>30</v>
      </c>
      <c r="J45" s="208"/>
      <c r="K45" s="310"/>
      <c r="L45" s="10"/>
      <c r="M45" s="267"/>
      <c r="N45" s="270"/>
      <c r="O45" s="76"/>
      <c r="P45" s="75"/>
      <c r="Q45" s="43" t="s">
        <v>293</v>
      </c>
      <c r="R45" s="20" t="s">
        <v>44</v>
      </c>
      <c r="S45" s="20">
        <v>2</v>
      </c>
      <c r="T45" s="21">
        <f>S45*30*50/60</f>
        <v>50</v>
      </c>
      <c r="U45" s="84"/>
      <c r="V45" s="273"/>
      <c r="W45" s="22"/>
    </row>
    <row r="46" spans="1:23" ht="18" customHeight="1">
      <c r="A46" s="18"/>
      <c r="B46" s="267"/>
      <c r="C46" s="270"/>
      <c r="D46" s="76"/>
      <c r="E46" s="129"/>
      <c r="F46" s="26" t="s">
        <v>127</v>
      </c>
      <c r="G46" s="20"/>
      <c r="H46" s="20">
        <v>2</v>
      </c>
      <c r="I46" s="21">
        <v>30</v>
      </c>
      <c r="J46" s="208"/>
      <c r="K46" s="310"/>
      <c r="L46" s="10"/>
      <c r="M46" s="267"/>
      <c r="N46" s="270"/>
      <c r="O46" s="76"/>
      <c r="P46" s="75"/>
      <c r="Q46" s="43" t="s">
        <v>294</v>
      </c>
      <c r="R46" s="20" t="s">
        <v>44</v>
      </c>
      <c r="S46" s="20">
        <v>1</v>
      </c>
      <c r="T46" s="21">
        <f>S46*30*50/60</f>
        <v>25</v>
      </c>
      <c r="U46" s="84"/>
      <c r="V46" s="273"/>
      <c r="W46" s="22"/>
    </row>
    <row r="47" spans="1:23" ht="18" customHeight="1">
      <c r="A47" s="18"/>
      <c r="B47" s="267"/>
      <c r="C47" s="280"/>
      <c r="D47" s="93"/>
      <c r="E47" s="97"/>
      <c r="F47" s="114" t="s">
        <v>190</v>
      </c>
      <c r="G47" s="96"/>
      <c r="H47" s="96">
        <v>2</v>
      </c>
      <c r="I47" s="100">
        <v>30</v>
      </c>
      <c r="J47" s="208"/>
      <c r="K47" s="310"/>
      <c r="L47" s="10"/>
      <c r="M47" s="267"/>
      <c r="N47" s="270"/>
      <c r="O47" s="76"/>
      <c r="P47" s="75"/>
      <c r="Q47" s="43" t="s">
        <v>130</v>
      </c>
      <c r="R47" s="20" t="s">
        <v>44</v>
      </c>
      <c r="S47" s="20">
        <v>2</v>
      </c>
      <c r="T47" s="21">
        <f>S47*30*50/60</f>
        <v>50</v>
      </c>
      <c r="U47" s="84"/>
      <c r="V47" s="273"/>
      <c r="W47" s="22"/>
    </row>
    <row r="48" spans="1:23" ht="18" customHeight="1">
      <c r="A48" s="18"/>
      <c r="B48" s="267"/>
      <c r="C48" s="269" t="s">
        <v>291</v>
      </c>
      <c r="D48" s="117"/>
      <c r="E48" s="46"/>
      <c r="F48" s="173" t="s">
        <v>292</v>
      </c>
      <c r="G48" s="38">
        <v>4</v>
      </c>
      <c r="H48" s="38">
        <v>2</v>
      </c>
      <c r="I48" s="39">
        <f>H48*30*50/60</f>
        <v>50</v>
      </c>
      <c r="J48" s="133"/>
      <c r="K48" s="310"/>
      <c r="L48" s="10"/>
      <c r="M48" s="267"/>
      <c r="N48" s="270"/>
      <c r="O48" s="76"/>
      <c r="P48" s="143" t="s">
        <v>66</v>
      </c>
      <c r="Q48" s="26" t="s">
        <v>132</v>
      </c>
      <c r="R48" s="20"/>
      <c r="S48" s="20">
        <v>2</v>
      </c>
      <c r="T48" s="21">
        <f>S48*15</f>
        <v>30</v>
      </c>
      <c r="U48" s="84"/>
      <c r="V48" s="273"/>
      <c r="W48" s="22"/>
    </row>
    <row r="49" spans="1:23" ht="18" customHeight="1">
      <c r="A49" s="18"/>
      <c r="B49" s="267"/>
      <c r="C49" s="270"/>
      <c r="D49" s="76"/>
      <c r="E49" s="75" t="s">
        <v>301</v>
      </c>
      <c r="F49" s="83" t="s">
        <v>131</v>
      </c>
      <c r="G49" s="38" t="s">
        <v>18</v>
      </c>
      <c r="H49" s="38">
        <v>2</v>
      </c>
      <c r="I49" s="21">
        <f>H49*30*50/60</f>
        <v>50</v>
      </c>
      <c r="J49" s="133"/>
      <c r="K49" s="310"/>
      <c r="L49" s="10"/>
      <c r="M49" s="267"/>
      <c r="N49" s="270"/>
      <c r="O49" s="76"/>
      <c r="P49" s="76"/>
      <c r="Q49" s="26" t="s">
        <v>134</v>
      </c>
      <c r="R49" s="20"/>
      <c r="S49" s="20">
        <v>2</v>
      </c>
      <c r="T49" s="21">
        <f>S49*15</f>
        <v>30</v>
      </c>
      <c r="U49" s="84"/>
      <c r="V49" s="273"/>
      <c r="W49" s="22"/>
    </row>
    <row r="50" spans="1:23" ht="18" customHeight="1">
      <c r="A50" s="18"/>
      <c r="B50" s="267"/>
      <c r="C50" s="270"/>
      <c r="D50" s="76"/>
      <c r="E50" s="46"/>
      <c r="F50" s="37" t="s">
        <v>137</v>
      </c>
      <c r="G50" s="38" t="s">
        <v>18</v>
      </c>
      <c r="H50" s="38">
        <v>1</v>
      </c>
      <c r="I50" s="21">
        <f t="shared" ref="I50:I57" si="5">H50*30*50/60</f>
        <v>25</v>
      </c>
      <c r="J50" s="208"/>
      <c r="K50" s="310"/>
      <c r="L50" s="10"/>
      <c r="M50" s="267"/>
      <c r="N50" s="280"/>
      <c r="O50" s="76"/>
      <c r="P50" s="97" t="s">
        <v>33</v>
      </c>
      <c r="Q50" s="114" t="s">
        <v>135</v>
      </c>
      <c r="R50" s="96"/>
      <c r="S50" s="96">
        <v>2</v>
      </c>
      <c r="T50" s="100">
        <f>S50*15</f>
        <v>30</v>
      </c>
      <c r="U50" s="84" t="s">
        <v>136</v>
      </c>
      <c r="V50" s="273"/>
      <c r="W50" s="22"/>
    </row>
    <row r="51" spans="1:23" ht="18" customHeight="1">
      <c r="A51" s="18"/>
      <c r="B51" s="267"/>
      <c r="C51" s="270"/>
      <c r="D51" s="76"/>
      <c r="E51" s="75"/>
      <c r="F51" s="83" t="s">
        <v>140</v>
      </c>
      <c r="G51" s="20" t="s">
        <v>22</v>
      </c>
      <c r="H51" s="20">
        <v>1</v>
      </c>
      <c r="I51" s="21">
        <f t="shared" si="5"/>
        <v>25</v>
      </c>
      <c r="J51" s="86"/>
      <c r="K51" s="310"/>
      <c r="L51" s="10"/>
      <c r="M51" s="267"/>
      <c r="N51" s="269" t="s">
        <v>138</v>
      </c>
      <c r="O51" s="78"/>
      <c r="P51" s="89"/>
      <c r="Q51" s="130" t="s">
        <v>139</v>
      </c>
      <c r="R51" s="90" t="s">
        <v>41</v>
      </c>
      <c r="S51" s="90">
        <v>2</v>
      </c>
      <c r="T51" s="39">
        <f>S51*30*50/60</f>
        <v>50</v>
      </c>
      <c r="U51" s="84"/>
      <c r="V51" s="273"/>
      <c r="W51" s="22"/>
    </row>
    <row r="52" spans="1:23" ht="18" customHeight="1">
      <c r="A52" s="18"/>
      <c r="B52" s="267"/>
      <c r="C52" s="270"/>
      <c r="D52" s="76"/>
      <c r="E52" s="75"/>
      <c r="F52" s="83" t="s">
        <v>142</v>
      </c>
      <c r="G52" s="20" t="s">
        <v>22</v>
      </c>
      <c r="H52" s="20">
        <v>1</v>
      </c>
      <c r="I52" s="21">
        <f t="shared" si="5"/>
        <v>25</v>
      </c>
      <c r="J52" s="86"/>
      <c r="K52" s="310"/>
      <c r="L52" s="10"/>
      <c r="M52" s="267"/>
      <c r="N52" s="270"/>
      <c r="O52" s="76"/>
      <c r="P52" s="75"/>
      <c r="Q52" s="43" t="s">
        <v>141</v>
      </c>
      <c r="R52" s="20" t="s">
        <v>44</v>
      </c>
      <c r="S52" s="20">
        <v>1</v>
      </c>
      <c r="T52" s="21">
        <f>S52*30*50/60</f>
        <v>25</v>
      </c>
      <c r="U52" s="84"/>
      <c r="V52" s="273"/>
      <c r="W52" s="22"/>
    </row>
    <row r="53" spans="1:23" ht="18" customHeight="1">
      <c r="A53" s="18"/>
      <c r="B53" s="267"/>
      <c r="C53" s="270"/>
      <c r="D53" s="76"/>
      <c r="E53" s="75"/>
      <c r="F53" s="43" t="s">
        <v>133</v>
      </c>
      <c r="G53" s="38" t="s">
        <v>41</v>
      </c>
      <c r="H53" s="38">
        <v>2</v>
      </c>
      <c r="I53" s="21">
        <f>H53*30*50/60</f>
        <v>50</v>
      </c>
      <c r="J53" s="86"/>
      <c r="K53" s="310"/>
      <c r="L53" s="10"/>
      <c r="M53" s="267"/>
      <c r="N53" s="270"/>
      <c r="O53" s="76"/>
      <c r="P53" s="75"/>
      <c r="Q53" s="26" t="s">
        <v>143</v>
      </c>
      <c r="R53" s="20"/>
      <c r="S53" s="20">
        <v>2</v>
      </c>
      <c r="T53" s="21">
        <f>S53*15</f>
        <v>30</v>
      </c>
      <c r="U53" s="84"/>
      <c r="V53" s="273"/>
      <c r="W53" s="22"/>
    </row>
    <row r="54" spans="1:23" ht="18" customHeight="1">
      <c r="A54" s="18"/>
      <c r="B54" s="267"/>
      <c r="C54" s="270"/>
      <c r="D54" s="76"/>
      <c r="E54" s="75"/>
      <c r="F54" s="110" t="s">
        <v>144</v>
      </c>
      <c r="G54" s="20" t="s">
        <v>63</v>
      </c>
      <c r="H54" s="20">
        <v>2</v>
      </c>
      <c r="I54" s="21">
        <f t="shared" si="5"/>
        <v>50</v>
      </c>
      <c r="J54" s="86"/>
      <c r="K54" s="310"/>
      <c r="L54" s="10"/>
      <c r="M54" s="267"/>
      <c r="N54" s="270"/>
      <c r="O54" s="76"/>
      <c r="P54" s="75"/>
      <c r="Q54" s="26" t="s">
        <v>145</v>
      </c>
      <c r="R54" s="20"/>
      <c r="S54" s="20">
        <v>2</v>
      </c>
      <c r="T54" s="21">
        <f>S54*15</f>
        <v>30</v>
      </c>
      <c r="U54" s="84"/>
      <c r="V54" s="273"/>
      <c r="W54" s="22"/>
    </row>
    <row r="55" spans="1:23" ht="18" customHeight="1">
      <c r="A55" s="18"/>
      <c r="B55" s="267"/>
      <c r="C55" s="270"/>
      <c r="D55" s="76"/>
      <c r="E55" s="143"/>
      <c r="F55" s="145" t="s">
        <v>302</v>
      </c>
      <c r="G55" s="229" t="s">
        <v>303</v>
      </c>
      <c r="H55" s="229">
        <v>2</v>
      </c>
      <c r="I55" s="230">
        <f t="shared" si="5"/>
        <v>50</v>
      </c>
      <c r="J55" s="86"/>
      <c r="K55" s="310"/>
      <c r="L55" s="10"/>
      <c r="M55" s="267"/>
      <c r="N55" s="270"/>
      <c r="O55" s="117"/>
      <c r="P55" s="46" t="s">
        <v>33</v>
      </c>
      <c r="Q55" s="118" t="s">
        <v>146</v>
      </c>
      <c r="R55" s="38"/>
      <c r="S55" s="38">
        <v>2</v>
      </c>
      <c r="T55" s="39">
        <f>S55*15</f>
        <v>30</v>
      </c>
      <c r="U55" s="84"/>
      <c r="V55" s="273"/>
      <c r="W55" s="22"/>
    </row>
    <row r="56" spans="1:23" ht="18" customHeight="1">
      <c r="A56" s="18"/>
      <c r="B56" s="267"/>
      <c r="C56" s="280"/>
      <c r="D56" s="93"/>
      <c r="E56" s="97"/>
      <c r="F56" s="114" t="s">
        <v>304</v>
      </c>
      <c r="G56" s="96"/>
      <c r="H56" s="96">
        <v>2</v>
      </c>
      <c r="I56" s="135">
        <f>H56*15</f>
        <v>30</v>
      </c>
      <c r="J56" s="208"/>
      <c r="K56" s="310"/>
      <c r="L56" s="10"/>
      <c r="M56" s="267"/>
      <c r="N56" s="280"/>
      <c r="O56" s="93"/>
      <c r="P56" s="97" t="s">
        <v>33</v>
      </c>
      <c r="Q56" s="114" t="s">
        <v>149</v>
      </c>
      <c r="R56" s="20"/>
      <c r="S56" s="20">
        <v>2</v>
      </c>
      <c r="T56" s="21">
        <f>S56*15</f>
        <v>30</v>
      </c>
      <c r="U56" s="84"/>
      <c r="V56" s="279"/>
      <c r="W56" s="22"/>
    </row>
    <row r="57" spans="1:23" ht="18" customHeight="1">
      <c r="A57" s="18"/>
      <c r="B57" s="267"/>
      <c r="C57" s="269" t="s">
        <v>147</v>
      </c>
      <c r="D57" s="78"/>
      <c r="E57" s="68"/>
      <c r="F57" s="24" t="s">
        <v>148</v>
      </c>
      <c r="G57" s="25" t="s">
        <v>22</v>
      </c>
      <c r="H57" s="25">
        <v>1</v>
      </c>
      <c r="I57" s="16">
        <f t="shared" si="5"/>
        <v>25</v>
      </c>
      <c r="J57" s="208"/>
      <c r="K57" s="310"/>
      <c r="L57" s="10"/>
      <c r="M57" s="267"/>
      <c r="N57" s="112" t="s">
        <v>90</v>
      </c>
      <c r="O57" s="200"/>
      <c r="P57" s="79" t="s">
        <v>45</v>
      </c>
      <c r="Q57" s="136" t="s">
        <v>151</v>
      </c>
      <c r="R57" s="15" t="s">
        <v>41</v>
      </c>
      <c r="S57" s="15">
        <v>1</v>
      </c>
      <c r="T57" s="16">
        <f>S57*30*50/60</f>
        <v>25</v>
      </c>
      <c r="U57" s="27" t="s">
        <v>92</v>
      </c>
      <c r="V57" s="272" t="str">
        <f>IF(COUNTIF(O57:O58,"○")&gt;=1,"OK","NG")</f>
        <v>NG</v>
      </c>
      <c r="W57" s="22"/>
    </row>
    <row r="58" spans="1:23" ht="18" customHeight="1">
      <c r="A58" s="18"/>
      <c r="B58" s="267"/>
      <c r="C58" s="270"/>
      <c r="D58" s="117"/>
      <c r="E58" s="46"/>
      <c r="F58" s="37" t="s">
        <v>150</v>
      </c>
      <c r="G58" s="38" t="s">
        <v>22</v>
      </c>
      <c r="H58" s="38">
        <v>1</v>
      </c>
      <c r="I58" s="39">
        <f>H58*30*50/60</f>
        <v>25</v>
      </c>
      <c r="J58" s="208"/>
      <c r="K58" s="310"/>
      <c r="L58" s="10"/>
      <c r="M58" s="267"/>
      <c r="N58" s="113"/>
      <c r="O58" s="201"/>
      <c r="P58" s="97" t="s">
        <v>45</v>
      </c>
      <c r="Q58" s="137" t="s">
        <v>152</v>
      </c>
      <c r="R58" s="96" t="s">
        <v>44</v>
      </c>
      <c r="S58" s="96">
        <v>1</v>
      </c>
      <c r="T58" s="100">
        <f>S58*30*50/60</f>
        <v>25</v>
      </c>
      <c r="U58" s="28" t="s">
        <v>95</v>
      </c>
      <c r="V58" s="279"/>
      <c r="W58" s="22"/>
    </row>
    <row r="59" spans="1:23" ht="18" customHeight="1">
      <c r="A59" s="18"/>
      <c r="B59" s="267"/>
      <c r="C59" s="270"/>
      <c r="D59" s="76"/>
      <c r="E59" s="75"/>
      <c r="F59" s="43" t="s">
        <v>305</v>
      </c>
      <c r="G59" s="20" t="s">
        <v>41</v>
      </c>
      <c r="H59" s="20">
        <v>1</v>
      </c>
      <c r="I59" s="21">
        <f t="shared" ref="I59:I60" si="6">H59*30*50/60</f>
        <v>25</v>
      </c>
      <c r="J59" s="208"/>
      <c r="K59" s="310"/>
      <c r="L59" s="10"/>
      <c r="M59" s="267"/>
      <c r="N59" s="199" t="s">
        <v>154</v>
      </c>
      <c r="O59" s="117" t="str">
        <f>IF(OR(IFERROR(MATCH($Q59,#REF!,0),0),IFERROR(MATCH($Q59,#REF!,0),0),IFERROR(MATCH($Q59,#REF!,0),0),IFERROR(MATCH($Q59,#REF!,0),0)),"○","")</f>
        <v/>
      </c>
      <c r="P59" s="46" t="s">
        <v>66</v>
      </c>
      <c r="Q59" s="118" t="s">
        <v>155</v>
      </c>
      <c r="R59" s="38"/>
      <c r="S59" s="38">
        <v>2</v>
      </c>
      <c r="T59" s="39">
        <f>S59*30</f>
        <v>60</v>
      </c>
      <c r="U59" s="84" t="s">
        <v>100</v>
      </c>
      <c r="V59" s="273" t="str">
        <f>IF(COUNTIF(O59,"○")=1,"OK","NG")</f>
        <v>NG</v>
      </c>
      <c r="W59" s="22"/>
    </row>
    <row r="60" spans="1:23" ht="18" customHeight="1">
      <c r="A60" s="18"/>
      <c r="B60" s="267"/>
      <c r="C60" s="270"/>
      <c r="D60" s="76"/>
      <c r="E60" s="75"/>
      <c r="F60" s="110" t="s">
        <v>153</v>
      </c>
      <c r="G60" s="20" t="s">
        <v>63</v>
      </c>
      <c r="H60" s="20">
        <v>1</v>
      </c>
      <c r="I60" s="21">
        <f t="shared" si="6"/>
        <v>25</v>
      </c>
      <c r="J60" s="208"/>
      <c r="K60" s="310"/>
      <c r="L60" s="138"/>
      <c r="M60" s="267"/>
      <c r="N60" s="199" t="s">
        <v>102</v>
      </c>
      <c r="O60" s="140"/>
      <c r="P60" s="141"/>
      <c r="Q60" s="119"/>
      <c r="R60" s="20"/>
      <c r="S60" s="20"/>
      <c r="T60" s="120"/>
      <c r="U60" s="84"/>
      <c r="V60" s="273"/>
      <c r="W60" s="22"/>
    </row>
    <row r="61" spans="1:23" ht="18" customHeight="1">
      <c r="A61" s="18"/>
      <c r="B61" s="267"/>
      <c r="C61" s="270"/>
      <c r="D61" s="76"/>
      <c r="E61" s="143"/>
      <c r="F61" s="231" t="s">
        <v>156</v>
      </c>
      <c r="G61" s="229"/>
      <c r="H61" s="229">
        <v>2</v>
      </c>
      <c r="I61" s="36">
        <f>H61*15</f>
        <v>30</v>
      </c>
      <c r="J61" s="208"/>
      <c r="K61" s="310"/>
      <c r="L61" s="138"/>
      <c r="M61" s="267"/>
      <c r="N61" s="113" t="s">
        <v>160</v>
      </c>
      <c r="O61" s="121"/>
      <c r="P61" s="122"/>
      <c r="Q61" s="123"/>
      <c r="R61" s="34"/>
      <c r="S61" s="34"/>
      <c r="T61" s="35"/>
      <c r="U61" s="28"/>
      <c r="V61" s="279"/>
      <c r="W61" s="22"/>
    </row>
    <row r="62" spans="1:23" ht="18" customHeight="1">
      <c r="A62" s="18"/>
      <c r="B62" s="298"/>
      <c r="C62" s="280"/>
      <c r="D62" s="93"/>
      <c r="E62" s="97"/>
      <c r="F62" s="114" t="s">
        <v>306</v>
      </c>
      <c r="G62" s="96"/>
      <c r="H62" s="96">
        <v>2</v>
      </c>
      <c r="I62" s="100">
        <f>H62*15</f>
        <v>30</v>
      </c>
      <c r="J62" s="139"/>
      <c r="K62" s="311"/>
      <c r="L62" s="138"/>
      <c r="M62" s="267"/>
      <c r="N62" s="23"/>
      <c r="O62" s="23"/>
      <c r="P62" s="23"/>
      <c r="Q62" s="66"/>
      <c r="R62" s="29"/>
      <c r="S62" s="29"/>
      <c r="T62" s="29"/>
      <c r="U62" s="23"/>
      <c r="V62" s="29"/>
      <c r="W62" s="22"/>
    </row>
    <row r="63" spans="1:23" s="40" customFormat="1" ht="18" customHeight="1">
      <c r="A63" s="18"/>
      <c r="B63" s="266" t="s">
        <v>157</v>
      </c>
      <c r="C63" s="269" t="s">
        <v>158</v>
      </c>
      <c r="D63" s="78"/>
      <c r="E63" s="89"/>
      <c r="F63" s="142" t="s">
        <v>159</v>
      </c>
      <c r="G63" s="38">
        <v>5</v>
      </c>
      <c r="H63" s="38">
        <v>1</v>
      </c>
      <c r="I63" s="16">
        <f>H63*30*50/60</f>
        <v>25</v>
      </c>
      <c r="J63" s="107"/>
      <c r="K63" s="272" t="str">
        <f>IF(COUNTIF(D67,"○")=1,"OK","NG")</f>
        <v>NG</v>
      </c>
      <c r="L63" s="138"/>
      <c r="M63" s="267"/>
      <c r="N63" s="71" t="s">
        <v>163</v>
      </c>
      <c r="O63" s="72"/>
      <c r="P63" s="72"/>
      <c r="Q63" s="125"/>
      <c r="R63" s="73"/>
      <c r="S63" s="73"/>
      <c r="T63" s="73"/>
      <c r="U63" s="72"/>
      <c r="V63" s="74"/>
      <c r="W63" s="22"/>
    </row>
    <row r="64" spans="1:23" ht="18" customHeight="1">
      <c r="A64" s="18"/>
      <c r="B64" s="267"/>
      <c r="C64" s="282"/>
      <c r="D64" s="76"/>
      <c r="E64" s="143"/>
      <c r="F64" s="144" t="s">
        <v>161</v>
      </c>
      <c r="G64" s="20">
        <v>4</v>
      </c>
      <c r="H64" s="20">
        <v>1</v>
      </c>
      <c r="I64" s="21">
        <f>H64*30*50/60</f>
        <v>25</v>
      </c>
      <c r="J64" s="107"/>
      <c r="K64" s="273"/>
      <c r="L64" s="138"/>
      <c r="M64" s="267"/>
      <c r="N64" s="299" t="s">
        <v>165</v>
      </c>
      <c r="O64" s="78"/>
      <c r="P64" s="89"/>
      <c r="Q64" s="145" t="s">
        <v>166</v>
      </c>
      <c r="R64" s="90" t="s">
        <v>63</v>
      </c>
      <c r="S64" s="90">
        <v>2</v>
      </c>
      <c r="T64" s="16">
        <f t="shared" ref="T64:T73" si="7">S64*30*50/60</f>
        <v>50</v>
      </c>
      <c r="U64" s="27"/>
      <c r="V64" s="272" t="str">
        <f>IF(AND(COUNTIF(O64:O76,"○")&gt;=1,COUNTIF(O77:O84,"○")&gt;=1,COUNTIF(O85:O97,"○")&gt;=1,COUNTIF(O64:O97,"○")&gt;=10,COUNTIFS(P64:P97,"＃",O64:O97,"○")&gt;=2),"OK","NG")</f>
        <v>NG</v>
      </c>
      <c r="W64" s="22"/>
    </row>
    <row r="65" spans="1:23" ht="18" customHeight="1">
      <c r="A65" s="30"/>
      <c r="B65" s="267"/>
      <c r="C65" s="282"/>
      <c r="D65" s="202"/>
      <c r="E65" s="143"/>
      <c r="F65" s="144" t="s">
        <v>162</v>
      </c>
      <c r="G65" s="20">
        <v>5</v>
      </c>
      <c r="H65" s="20">
        <v>1</v>
      </c>
      <c r="I65" s="21">
        <f>H65*30*50/60</f>
        <v>25</v>
      </c>
      <c r="J65" s="107"/>
      <c r="K65" s="273"/>
      <c r="L65" s="138"/>
      <c r="M65" s="267"/>
      <c r="N65" s="300"/>
      <c r="O65" s="76"/>
      <c r="P65" s="75"/>
      <c r="Q65" s="110" t="s">
        <v>169</v>
      </c>
      <c r="R65" s="20" t="s">
        <v>63</v>
      </c>
      <c r="S65" s="20">
        <v>1</v>
      </c>
      <c r="T65" s="21">
        <f t="shared" si="7"/>
        <v>25</v>
      </c>
      <c r="U65" s="84" t="s">
        <v>81</v>
      </c>
      <c r="V65" s="273"/>
      <c r="W65" s="31"/>
    </row>
    <row r="66" spans="1:23" ht="18" customHeight="1">
      <c r="A66" s="13"/>
      <c r="B66" s="267"/>
      <c r="C66" s="282"/>
      <c r="D66" s="202"/>
      <c r="E66" s="75"/>
      <c r="F66" s="43" t="s">
        <v>164</v>
      </c>
      <c r="G66" s="20" t="s">
        <v>44</v>
      </c>
      <c r="H66" s="20">
        <v>1</v>
      </c>
      <c r="I66" s="21">
        <f>H66*30*50/60</f>
        <v>25</v>
      </c>
      <c r="J66" s="107"/>
      <c r="K66" s="273"/>
      <c r="L66" s="138"/>
      <c r="M66" s="267"/>
      <c r="N66" s="300"/>
      <c r="O66" s="76"/>
      <c r="P66" s="75"/>
      <c r="Q66" s="110" t="s">
        <v>172</v>
      </c>
      <c r="R66" s="20" t="s">
        <v>48</v>
      </c>
      <c r="S66" s="20">
        <v>1</v>
      </c>
      <c r="T66" s="21">
        <f t="shared" si="7"/>
        <v>25</v>
      </c>
      <c r="U66" s="84" t="s">
        <v>117</v>
      </c>
      <c r="V66" s="273"/>
      <c r="W66" s="17"/>
    </row>
    <row r="67" spans="1:23" ht="18" customHeight="1">
      <c r="A67" s="18"/>
      <c r="B67" s="267"/>
      <c r="C67" s="283"/>
      <c r="D67" s="93"/>
      <c r="E67" s="94" t="s">
        <v>66</v>
      </c>
      <c r="F67" s="95" t="s">
        <v>167</v>
      </c>
      <c r="G67" s="34"/>
      <c r="H67" s="34">
        <v>2</v>
      </c>
      <c r="I67" s="100">
        <f>H67*15</f>
        <v>30</v>
      </c>
      <c r="J67" s="139" t="s">
        <v>168</v>
      </c>
      <c r="K67" s="279"/>
      <c r="L67" s="147"/>
      <c r="M67" s="267"/>
      <c r="N67" s="300"/>
      <c r="O67" s="76"/>
      <c r="P67" s="75"/>
      <c r="Q67" s="110" t="s">
        <v>175</v>
      </c>
      <c r="R67" s="20" t="s">
        <v>48</v>
      </c>
      <c r="S67" s="20">
        <v>1</v>
      </c>
      <c r="T67" s="21">
        <f t="shared" si="7"/>
        <v>25</v>
      </c>
      <c r="U67" s="86" t="s">
        <v>176</v>
      </c>
      <c r="V67" s="273"/>
      <c r="W67" s="22"/>
    </row>
    <row r="68" spans="1:23" ht="18" customHeight="1">
      <c r="A68" s="18"/>
      <c r="B68" s="267"/>
      <c r="C68" s="269" t="s">
        <v>170</v>
      </c>
      <c r="D68" s="76"/>
      <c r="E68" s="75"/>
      <c r="F68" s="146" t="s">
        <v>171</v>
      </c>
      <c r="G68" s="20">
        <v>5</v>
      </c>
      <c r="H68" s="20">
        <v>1</v>
      </c>
      <c r="I68" s="21">
        <f>H68*30*50/60</f>
        <v>25</v>
      </c>
      <c r="J68" s="106"/>
      <c r="K68" s="272" t="str">
        <f>IF(COUNTIF(D71:D72,"○")=2,"OK","NG")</f>
        <v>NG</v>
      </c>
      <c r="L68" s="105"/>
      <c r="M68" s="267"/>
      <c r="N68" s="300"/>
      <c r="O68" s="76"/>
      <c r="P68" s="75"/>
      <c r="Q68" s="110" t="s">
        <v>178</v>
      </c>
      <c r="R68" s="20" t="s">
        <v>63</v>
      </c>
      <c r="S68" s="20">
        <v>1</v>
      </c>
      <c r="T68" s="21">
        <f t="shared" si="7"/>
        <v>25</v>
      </c>
      <c r="U68" s="84"/>
      <c r="V68" s="273"/>
      <c r="W68" s="22"/>
    </row>
    <row r="69" spans="1:23" ht="18" customHeight="1">
      <c r="A69" s="18"/>
      <c r="B69" s="267"/>
      <c r="C69" s="270"/>
      <c r="D69" s="202"/>
      <c r="E69" s="75"/>
      <c r="F69" s="83" t="s">
        <v>173</v>
      </c>
      <c r="G69" s="20" t="s">
        <v>22</v>
      </c>
      <c r="H69" s="20">
        <v>1</v>
      </c>
      <c r="I69" s="21">
        <f>H69*30*50/60</f>
        <v>25</v>
      </c>
      <c r="J69" s="107"/>
      <c r="K69" s="273"/>
      <c r="L69" s="10"/>
      <c r="M69" s="267"/>
      <c r="N69" s="300"/>
      <c r="O69" s="76"/>
      <c r="P69" s="75"/>
      <c r="Q69" s="110" t="s">
        <v>181</v>
      </c>
      <c r="R69" s="20" t="s">
        <v>48</v>
      </c>
      <c r="S69" s="20">
        <v>1</v>
      </c>
      <c r="T69" s="21">
        <f t="shared" si="7"/>
        <v>25</v>
      </c>
      <c r="U69" s="84"/>
      <c r="V69" s="273"/>
      <c r="W69" s="22"/>
    </row>
    <row r="70" spans="1:23" ht="18" customHeight="1">
      <c r="A70" s="18"/>
      <c r="B70" s="267"/>
      <c r="C70" s="270"/>
      <c r="D70" s="202"/>
      <c r="E70" s="46" t="s">
        <v>45</v>
      </c>
      <c r="F70" s="110" t="s">
        <v>173</v>
      </c>
      <c r="G70" s="20" t="s">
        <v>48</v>
      </c>
      <c r="H70" s="20">
        <v>1</v>
      </c>
      <c r="I70" s="21">
        <f>H70*30*50/60</f>
        <v>25</v>
      </c>
      <c r="J70" s="107"/>
      <c r="K70" s="273"/>
      <c r="L70" s="10"/>
      <c r="M70" s="267"/>
      <c r="N70" s="300"/>
      <c r="O70" s="76"/>
      <c r="P70" s="75"/>
      <c r="Q70" s="110" t="s">
        <v>183</v>
      </c>
      <c r="R70" s="20" t="s">
        <v>48</v>
      </c>
      <c r="S70" s="20">
        <v>2</v>
      </c>
      <c r="T70" s="21">
        <f t="shared" si="7"/>
        <v>50</v>
      </c>
      <c r="U70" s="84"/>
      <c r="V70" s="273"/>
      <c r="W70" s="22"/>
    </row>
    <row r="71" spans="1:23" ht="18" customHeight="1">
      <c r="A71" s="18"/>
      <c r="B71" s="267"/>
      <c r="C71" s="270"/>
      <c r="D71" s="76"/>
      <c r="E71" s="75" t="s">
        <v>66</v>
      </c>
      <c r="F71" s="26" t="s">
        <v>177</v>
      </c>
      <c r="G71" s="20"/>
      <c r="H71" s="20">
        <v>2</v>
      </c>
      <c r="I71" s="21">
        <f>H71*15</f>
        <v>30</v>
      </c>
      <c r="J71" s="107"/>
      <c r="K71" s="273"/>
      <c r="L71" s="10"/>
      <c r="M71" s="267"/>
      <c r="N71" s="300"/>
      <c r="O71" s="76"/>
      <c r="P71" s="75"/>
      <c r="Q71" s="110" t="s">
        <v>185</v>
      </c>
      <c r="R71" s="20" t="s">
        <v>48</v>
      </c>
      <c r="S71" s="20">
        <v>1</v>
      </c>
      <c r="T71" s="21">
        <f t="shared" si="7"/>
        <v>25</v>
      </c>
      <c r="U71" s="84"/>
      <c r="V71" s="273"/>
      <c r="W71" s="22"/>
    </row>
    <row r="72" spans="1:23" ht="18" customHeight="1">
      <c r="A72" s="18"/>
      <c r="B72" s="267"/>
      <c r="C72" s="280"/>
      <c r="D72" s="93"/>
      <c r="E72" s="94" t="s">
        <v>66</v>
      </c>
      <c r="F72" s="95" t="s">
        <v>179</v>
      </c>
      <c r="G72" s="148"/>
      <c r="H72" s="148">
        <v>2</v>
      </c>
      <c r="I72" s="100">
        <f>H72*15</f>
        <v>30</v>
      </c>
      <c r="J72" s="149" t="s">
        <v>180</v>
      </c>
      <c r="K72" s="279"/>
      <c r="L72" s="10"/>
      <c r="M72" s="267"/>
      <c r="N72" s="300"/>
      <c r="O72" s="76"/>
      <c r="P72" s="75"/>
      <c r="Q72" s="110" t="s">
        <v>187</v>
      </c>
      <c r="R72" s="20" t="s">
        <v>48</v>
      </c>
      <c r="S72" s="20">
        <v>1</v>
      </c>
      <c r="T72" s="21">
        <f t="shared" si="7"/>
        <v>25</v>
      </c>
      <c r="U72" s="87"/>
      <c r="V72" s="273"/>
      <c r="W72" s="22"/>
    </row>
    <row r="73" spans="1:23" ht="18" customHeight="1">
      <c r="A73" s="18"/>
      <c r="B73" s="267"/>
      <c r="C73" s="269" t="s">
        <v>182</v>
      </c>
      <c r="D73" s="78"/>
      <c r="E73" s="79"/>
      <c r="F73" s="150" t="s">
        <v>184</v>
      </c>
      <c r="G73" s="15">
        <v>4</v>
      </c>
      <c r="H73" s="15">
        <v>1</v>
      </c>
      <c r="I73" s="16">
        <f t="shared" ref="I73:I83" si="8">H73*30*50/60</f>
        <v>25</v>
      </c>
      <c r="J73" s="151"/>
      <c r="K73" s="272" t="str">
        <f>IF(COUNTIF(D84:D87,"○")=4,"OK","NG")</f>
        <v>NG</v>
      </c>
      <c r="L73" s="10"/>
      <c r="M73" s="267"/>
      <c r="N73" s="300"/>
      <c r="O73" s="76"/>
      <c r="P73" s="75"/>
      <c r="Q73" s="110" t="s">
        <v>188</v>
      </c>
      <c r="R73" s="20" t="s">
        <v>48</v>
      </c>
      <c r="S73" s="20">
        <v>1</v>
      </c>
      <c r="T73" s="21">
        <f t="shared" si="7"/>
        <v>25</v>
      </c>
      <c r="U73" s="84"/>
      <c r="V73" s="273"/>
      <c r="W73" s="22"/>
    </row>
    <row r="74" spans="1:23" ht="18" customHeight="1">
      <c r="A74" s="18"/>
      <c r="B74" s="267"/>
      <c r="C74" s="282"/>
      <c r="D74" s="202"/>
      <c r="E74" s="75"/>
      <c r="F74" s="146" t="s">
        <v>186</v>
      </c>
      <c r="G74" s="20">
        <v>4</v>
      </c>
      <c r="H74" s="20">
        <v>2</v>
      </c>
      <c r="I74" s="21">
        <f t="shared" si="8"/>
        <v>50</v>
      </c>
      <c r="J74" s="66"/>
      <c r="K74" s="273"/>
      <c r="L74" s="105"/>
      <c r="M74" s="267"/>
      <c r="N74" s="300"/>
      <c r="O74" s="76"/>
      <c r="P74" s="75"/>
      <c r="Q74" s="26" t="s">
        <v>193</v>
      </c>
      <c r="R74" s="20"/>
      <c r="S74" s="20">
        <v>2</v>
      </c>
      <c r="T74" s="21">
        <f t="shared" ref="T74:T76" si="9">S74*15</f>
        <v>30</v>
      </c>
      <c r="U74" s="84"/>
      <c r="V74" s="273"/>
      <c r="W74" s="22"/>
    </row>
    <row r="75" spans="1:23" ht="18" customHeight="1">
      <c r="A75" s="18"/>
      <c r="B75" s="267"/>
      <c r="C75" s="282"/>
      <c r="D75" s="202"/>
      <c r="E75" s="75"/>
      <c r="F75" s="146" t="s">
        <v>186</v>
      </c>
      <c r="G75" s="20">
        <v>5</v>
      </c>
      <c r="H75" s="20">
        <v>1</v>
      </c>
      <c r="I75" s="21">
        <f t="shared" si="8"/>
        <v>25</v>
      </c>
      <c r="J75" s="106"/>
      <c r="K75" s="273"/>
      <c r="L75" s="105"/>
      <c r="M75" s="267"/>
      <c r="N75" s="300"/>
      <c r="O75" s="76"/>
      <c r="P75" s="75" t="s">
        <v>33</v>
      </c>
      <c r="Q75" s="26" t="s">
        <v>195</v>
      </c>
      <c r="R75" s="20"/>
      <c r="S75" s="20">
        <v>2</v>
      </c>
      <c r="T75" s="21">
        <f t="shared" si="9"/>
        <v>30</v>
      </c>
      <c r="U75" s="84"/>
      <c r="V75" s="273"/>
      <c r="W75" s="22"/>
    </row>
    <row r="76" spans="1:23" ht="18" customHeight="1">
      <c r="A76" s="18"/>
      <c r="B76" s="267"/>
      <c r="C76" s="282"/>
      <c r="D76" s="202"/>
      <c r="E76" s="75"/>
      <c r="F76" s="146" t="s">
        <v>189</v>
      </c>
      <c r="G76" s="20">
        <v>4</v>
      </c>
      <c r="H76" s="20">
        <v>2</v>
      </c>
      <c r="I76" s="21">
        <f t="shared" si="8"/>
        <v>50</v>
      </c>
      <c r="J76" s="106"/>
      <c r="K76" s="273"/>
      <c r="L76" s="105"/>
      <c r="M76" s="267"/>
      <c r="N76" s="301"/>
      <c r="O76" s="76"/>
      <c r="P76" s="75" t="s">
        <v>33</v>
      </c>
      <c r="Q76" s="26" t="s">
        <v>198</v>
      </c>
      <c r="R76" s="20"/>
      <c r="S76" s="20">
        <v>2</v>
      </c>
      <c r="T76" s="21">
        <f t="shared" si="9"/>
        <v>30</v>
      </c>
      <c r="U76" s="84"/>
      <c r="V76" s="273"/>
      <c r="W76" s="22"/>
    </row>
    <row r="77" spans="1:23" ht="18" customHeight="1">
      <c r="A77" s="18"/>
      <c r="B77" s="267"/>
      <c r="C77" s="282"/>
      <c r="D77" s="202"/>
      <c r="E77" s="75"/>
      <c r="F77" s="146" t="s">
        <v>189</v>
      </c>
      <c r="G77" s="20">
        <v>5</v>
      </c>
      <c r="H77" s="20">
        <v>1</v>
      </c>
      <c r="I77" s="21">
        <f t="shared" si="8"/>
        <v>25</v>
      </c>
      <c r="J77" s="106"/>
      <c r="K77" s="273"/>
      <c r="L77" s="105"/>
      <c r="M77" s="267"/>
      <c r="N77" s="299" t="s">
        <v>200</v>
      </c>
      <c r="O77" s="78"/>
      <c r="P77" s="68"/>
      <c r="Q77" s="152" t="s">
        <v>201</v>
      </c>
      <c r="R77" s="25" t="s">
        <v>63</v>
      </c>
      <c r="S77" s="25">
        <v>2</v>
      </c>
      <c r="T77" s="16">
        <f>S77*30*50/60</f>
        <v>50</v>
      </c>
      <c r="U77" s="84"/>
      <c r="V77" s="273"/>
      <c r="W77" s="22"/>
    </row>
    <row r="78" spans="1:23" ht="18" customHeight="1">
      <c r="A78" s="18"/>
      <c r="B78" s="267"/>
      <c r="C78" s="282"/>
      <c r="D78" s="76"/>
      <c r="E78" s="75"/>
      <c r="F78" s="146" t="s">
        <v>191</v>
      </c>
      <c r="G78" s="20">
        <v>4</v>
      </c>
      <c r="H78" s="20">
        <v>1</v>
      </c>
      <c r="I78" s="21">
        <f t="shared" si="8"/>
        <v>25</v>
      </c>
      <c r="J78" s="106"/>
      <c r="K78" s="273"/>
      <c r="L78" s="105"/>
      <c r="M78" s="267"/>
      <c r="N78" s="300"/>
      <c r="O78" s="76"/>
      <c r="P78" s="46"/>
      <c r="Q78" s="154" t="s">
        <v>204</v>
      </c>
      <c r="R78" s="90" t="s">
        <v>63</v>
      </c>
      <c r="S78" s="90">
        <v>1</v>
      </c>
      <c r="T78" s="21">
        <f>S78*30*50/60</f>
        <v>25</v>
      </c>
      <c r="U78" s="84"/>
      <c r="V78" s="273"/>
      <c r="W78" s="22"/>
    </row>
    <row r="79" spans="1:23" ht="18" customHeight="1">
      <c r="A79" s="18"/>
      <c r="B79" s="267"/>
      <c r="C79" s="282"/>
      <c r="D79" s="76"/>
      <c r="E79" s="75"/>
      <c r="F79" s="146" t="s">
        <v>192</v>
      </c>
      <c r="G79" s="20">
        <v>4</v>
      </c>
      <c r="H79" s="20">
        <v>2</v>
      </c>
      <c r="I79" s="21">
        <f t="shared" si="8"/>
        <v>50</v>
      </c>
      <c r="J79" s="106"/>
      <c r="K79" s="273"/>
      <c r="L79" s="105"/>
      <c r="M79" s="267"/>
      <c r="N79" s="300"/>
      <c r="O79" s="76"/>
      <c r="P79" s="75"/>
      <c r="Q79" s="110" t="s">
        <v>207</v>
      </c>
      <c r="R79" s="20" t="s">
        <v>48</v>
      </c>
      <c r="S79" s="20">
        <v>1</v>
      </c>
      <c r="T79" s="21">
        <f>S79*30*50/60</f>
        <v>25</v>
      </c>
      <c r="U79" s="84"/>
      <c r="V79" s="273"/>
      <c r="W79" s="22"/>
    </row>
    <row r="80" spans="1:23" ht="18" customHeight="1">
      <c r="A80" s="18"/>
      <c r="B80" s="267"/>
      <c r="C80" s="282"/>
      <c r="D80" s="76"/>
      <c r="E80" s="75"/>
      <c r="F80" s="131" t="s">
        <v>194</v>
      </c>
      <c r="G80" s="20">
        <v>5</v>
      </c>
      <c r="H80" s="20">
        <v>1</v>
      </c>
      <c r="I80" s="21">
        <f t="shared" si="8"/>
        <v>25</v>
      </c>
      <c r="J80" s="106"/>
      <c r="K80" s="273"/>
      <c r="L80" s="105"/>
      <c r="M80" s="267"/>
      <c r="N80" s="300"/>
      <c r="O80" s="76"/>
      <c r="P80" s="75"/>
      <c r="Q80" s="110" t="s">
        <v>209</v>
      </c>
      <c r="R80" s="20" t="s">
        <v>63</v>
      </c>
      <c r="S80" s="20">
        <v>1</v>
      </c>
      <c r="T80" s="21">
        <f>S80*30*50/60</f>
        <v>25</v>
      </c>
      <c r="U80" s="84"/>
      <c r="V80" s="273"/>
      <c r="W80" s="22"/>
    </row>
    <row r="81" spans="1:23" ht="18" customHeight="1">
      <c r="A81" s="18"/>
      <c r="B81" s="267"/>
      <c r="C81" s="282"/>
      <c r="D81" s="76"/>
      <c r="E81" s="75"/>
      <c r="F81" s="131" t="s">
        <v>197</v>
      </c>
      <c r="G81" s="20">
        <v>5</v>
      </c>
      <c r="H81" s="20">
        <v>1</v>
      </c>
      <c r="I81" s="21">
        <f t="shared" si="8"/>
        <v>25</v>
      </c>
      <c r="J81" s="208"/>
      <c r="K81" s="273"/>
      <c r="L81" s="105"/>
      <c r="M81" s="267"/>
      <c r="N81" s="300"/>
      <c r="O81" s="76"/>
      <c r="P81" s="75"/>
      <c r="Q81" s="110" t="s">
        <v>211</v>
      </c>
      <c r="R81" s="20" t="s">
        <v>63</v>
      </c>
      <c r="S81" s="20">
        <v>1</v>
      </c>
      <c r="T81" s="21">
        <f>S81*30*50/60</f>
        <v>25</v>
      </c>
      <c r="U81" s="84"/>
      <c r="V81" s="273"/>
      <c r="W81" s="22"/>
    </row>
    <row r="82" spans="1:23" ht="18" customHeight="1">
      <c r="A82" s="18"/>
      <c r="B82" s="267"/>
      <c r="C82" s="282"/>
      <c r="D82" s="76"/>
      <c r="E82" s="75"/>
      <c r="F82" s="83" t="s">
        <v>196</v>
      </c>
      <c r="G82" s="20" t="s">
        <v>22</v>
      </c>
      <c r="H82" s="20">
        <v>1</v>
      </c>
      <c r="I82" s="21">
        <f t="shared" si="8"/>
        <v>25</v>
      </c>
      <c r="J82" s="208"/>
      <c r="K82" s="273"/>
      <c r="L82" s="105"/>
      <c r="M82" s="267"/>
      <c r="N82" s="300"/>
      <c r="O82" s="76"/>
      <c r="P82" s="75"/>
      <c r="Q82" s="26" t="s">
        <v>213</v>
      </c>
      <c r="R82" s="20"/>
      <c r="S82" s="20">
        <v>2</v>
      </c>
      <c r="T82" s="21">
        <f>S82*15</f>
        <v>30</v>
      </c>
      <c r="U82" s="84"/>
      <c r="V82" s="273"/>
      <c r="W82" s="22"/>
    </row>
    <row r="83" spans="1:23" ht="18" customHeight="1">
      <c r="A83" s="18"/>
      <c r="B83" s="267"/>
      <c r="C83" s="282"/>
      <c r="D83" s="76"/>
      <c r="E83" s="75"/>
      <c r="F83" s="43" t="s">
        <v>199</v>
      </c>
      <c r="G83" s="20" t="s">
        <v>44</v>
      </c>
      <c r="H83" s="20">
        <v>2</v>
      </c>
      <c r="I83" s="21">
        <f t="shared" si="8"/>
        <v>50</v>
      </c>
      <c r="J83" s="153"/>
      <c r="K83" s="273"/>
      <c r="L83" s="105"/>
      <c r="M83" s="267"/>
      <c r="N83" s="300"/>
      <c r="O83" s="76"/>
      <c r="P83" s="75"/>
      <c r="Q83" s="26" t="s">
        <v>217</v>
      </c>
      <c r="R83" s="20"/>
      <c r="S83" s="20">
        <v>2</v>
      </c>
      <c r="T83" s="21">
        <f>S83*15</f>
        <v>30</v>
      </c>
      <c r="U83" s="84"/>
      <c r="V83" s="273"/>
      <c r="W83" s="22"/>
    </row>
    <row r="84" spans="1:23" ht="18" customHeight="1">
      <c r="A84" s="18"/>
      <c r="B84" s="267"/>
      <c r="C84" s="282"/>
      <c r="D84" s="76"/>
      <c r="E84" s="75" t="s">
        <v>66</v>
      </c>
      <c r="F84" s="26" t="s">
        <v>202</v>
      </c>
      <c r="G84" s="20"/>
      <c r="H84" s="20">
        <v>2</v>
      </c>
      <c r="I84" s="21">
        <f>H84*15</f>
        <v>30</v>
      </c>
      <c r="J84" s="208" t="s">
        <v>203</v>
      </c>
      <c r="K84" s="273"/>
      <c r="L84" s="105"/>
      <c r="M84" s="267"/>
      <c r="N84" s="301"/>
      <c r="O84" s="76"/>
      <c r="P84" s="89" t="s">
        <v>33</v>
      </c>
      <c r="Q84" s="206" t="s">
        <v>220</v>
      </c>
      <c r="R84" s="90"/>
      <c r="S84" s="90">
        <v>2</v>
      </c>
      <c r="T84" s="21">
        <f>S84*15</f>
        <v>30</v>
      </c>
      <c r="U84" s="84"/>
      <c r="V84" s="273"/>
      <c r="W84" s="22"/>
    </row>
    <row r="85" spans="1:23" ht="18" customHeight="1">
      <c r="A85" s="18"/>
      <c r="B85" s="267"/>
      <c r="C85" s="282"/>
      <c r="D85" s="76"/>
      <c r="E85" s="75" t="s">
        <v>66</v>
      </c>
      <c r="F85" s="26" t="s">
        <v>205</v>
      </c>
      <c r="G85" s="20"/>
      <c r="H85" s="20">
        <v>2</v>
      </c>
      <c r="I85" s="21">
        <f>H85*15</f>
        <v>30</v>
      </c>
      <c r="J85" s="208" t="s">
        <v>206</v>
      </c>
      <c r="K85" s="273"/>
      <c r="L85" s="105"/>
      <c r="M85" s="267"/>
      <c r="N85" s="299" t="s">
        <v>223</v>
      </c>
      <c r="O85" s="78"/>
      <c r="P85" s="68"/>
      <c r="Q85" s="152" t="s">
        <v>224</v>
      </c>
      <c r="R85" s="25" t="s">
        <v>63</v>
      </c>
      <c r="S85" s="25">
        <v>2</v>
      </c>
      <c r="T85" s="16">
        <f t="shared" ref="T85:T93" si="10">S85*30*50/60</f>
        <v>50</v>
      </c>
      <c r="U85" s="84"/>
      <c r="V85" s="273"/>
      <c r="W85" s="22"/>
    </row>
    <row r="86" spans="1:23" ht="18" customHeight="1">
      <c r="A86" s="18"/>
      <c r="B86" s="267"/>
      <c r="C86" s="282"/>
      <c r="D86" s="76"/>
      <c r="E86" s="75" t="s">
        <v>66</v>
      </c>
      <c r="F86" s="26" t="s">
        <v>208</v>
      </c>
      <c r="G86" s="20"/>
      <c r="H86" s="20">
        <v>2</v>
      </c>
      <c r="I86" s="21">
        <f>H86*15</f>
        <v>30</v>
      </c>
      <c r="J86" s="208"/>
      <c r="K86" s="273"/>
      <c r="L86" s="147"/>
      <c r="M86" s="267"/>
      <c r="N86" s="300"/>
      <c r="O86" s="76"/>
      <c r="P86" s="89"/>
      <c r="Q86" s="158" t="s">
        <v>226</v>
      </c>
      <c r="R86" s="90" t="s">
        <v>48</v>
      </c>
      <c r="S86" s="90">
        <v>1</v>
      </c>
      <c r="T86" s="39">
        <f t="shared" si="10"/>
        <v>25</v>
      </c>
      <c r="U86" s="84"/>
      <c r="V86" s="273"/>
      <c r="W86" s="22"/>
    </row>
    <row r="87" spans="1:23" ht="18" customHeight="1">
      <c r="A87" s="18"/>
      <c r="B87" s="267"/>
      <c r="C87" s="282"/>
      <c r="D87" s="202"/>
      <c r="E87" s="75" t="s">
        <v>66</v>
      </c>
      <c r="F87" s="26" t="s">
        <v>210</v>
      </c>
      <c r="G87" s="20"/>
      <c r="H87" s="20">
        <v>2</v>
      </c>
      <c r="I87" s="21">
        <f>H87*15</f>
        <v>30</v>
      </c>
      <c r="J87" s="208"/>
      <c r="K87" s="273"/>
      <c r="L87" s="138"/>
      <c r="M87" s="267"/>
      <c r="N87" s="300"/>
      <c r="O87" s="76"/>
      <c r="P87" s="75"/>
      <c r="Q87" s="110" t="s">
        <v>228</v>
      </c>
      <c r="R87" s="20" t="s">
        <v>48</v>
      </c>
      <c r="S87" s="20">
        <v>1</v>
      </c>
      <c r="T87" s="21">
        <f t="shared" si="10"/>
        <v>25</v>
      </c>
      <c r="U87" s="84"/>
      <c r="V87" s="273"/>
      <c r="W87" s="22"/>
    </row>
    <row r="88" spans="1:23" ht="18" customHeight="1">
      <c r="A88" s="18"/>
      <c r="B88" s="298"/>
      <c r="C88" s="283"/>
      <c r="D88" s="93"/>
      <c r="E88" s="94"/>
      <c r="F88" s="95" t="s">
        <v>212</v>
      </c>
      <c r="G88" s="148"/>
      <c r="H88" s="148">
        <v>2</v>
      </c>
      <c r="I88" s="100">
        <f>H88*15</f>
        <v>30</v>
      </c>
      <c r="J88" s="155"/>
      <c r="K88" s="279"/>
      <c r="L88" s="138"/>
      <c r="M88" s="267"/>
      <c r="N88" s="300"/>
      <c r="O88" s="76"/>
      <c r="P88" s="75"/>
      <c r="Q88" s="110" t="s">
        <v>230</v>
      </c>
      <c r="R88" s="20" t="s">
        <v>48</v>
      </c>
      <c r="S88" s="20">
        <v>1</v>
      </c>
      <c r="T88" s="21">
        <f t="shared" si="10"/>
        <v>25</v>
      </c>
      <c r="U88" s="84"/>
      <c r="V88" s="273"/>
      <c r="W88" s="22"/>
    </row>
    <row r="89" spans="1:23" ht="18" customHeight="1">
      <c r="A89" s="18"/>
      <c r="B89" s="266" t="s">
        <v>214</v>
      </c>
      <c r="C89" s="269" t="s">
        <v>215</v>
      </c>
      <c r="D89" s="78"/>
      <c r="E89" s="68"/>
      <c r="F89" s="24" t="s">
        <v>216</v>
      </c>
      <c r="G89" s="25" t="s">
        <v>18</v>
      </c>
      <c r="H89" s="156">
        <v>1</v>
      </c>
      <c r="I89" s="16">
        <f t="shared" ref="I89:I98" si="11">H89*30*50/60</f>
        <v>25</v>
      </c>
      <c r="J89" s="41"/>
      <c r="K89" s="272" t="str">
        <f>IF(COUNTIF(D89:D99,"○")&gt;=1,"OK","NG")</f>
        <v>NG</v>
      </c>
      <c r="L89" s="157"/>
      <c r="M89" s="267"/>
      <c r="N89" s="300"/>
      <c r="O89" s="76"/>
      <c r="P89" s="75"/>
      <c r="Q89" s="110" t="s">
        <v>232</v>
      </c>
      <c r="R89" s="20" t="s">
        <v>63</v>
      </c>
      <c r="S89" s="20">
        <v>1</v>
      </c>
      <c r="T89" s="21">
        <f t="shared" si="10"/>
        <v>25</v>
      </c>
      <c r="U89" s="84"/>
      <c r="V89" s="273"/>
      <c r="W89" s="22"/>
    </row>
    <row r="90" spans="1:23" ht="18" customHeight="1">
      <c r="A90" s="18"/>
      <c r="B90" s="267"/>
      <c r="C90" s="270"/>
      <c r="D90" s="117"/>
      <c r="E90" s="46"/>
      <c r="F90" s="83" t="s">
        <v>218</v>
      </c>
      <c r="G90" s="90" t="s">
        <v>22</v>
      </c>
      <c r="H90" s="90">
        <v>1</v>
      </c>
      <c r="I90" s="39">
        <f t="shared" si="11"/>
        <v>25</v>
      </c>
      <c r="J90" s="41" t="s">
        <v>219</v>
      </c>
      <c r="K90" s="273"/>
      <c r="L90" s="138"/>
      <c r="M90" s="267"/>
      <c r="N90" s="300"/>
      <c r="O90" s="76"/>
      <c r="P90" s="75"/>
      <c r="Q90" s="110" t="s">
        <v>234</v>
      </c>
      <c r="R90" s="20" t="s">
        <v>48</v>
      </c>
      <c r="S90" s="20">
        <v>1</v>
      </c>
      <c r="T90" s="21">
        <f t="shared" si="10"/>
        <v>25</v>
      </c>
      <c r="U90" s="84"/>
      <c r="V90" s="273"/>
      <c r="W90" s="22"/>
    </row>
    <row r="91" spans="1:23" ht="18" customHeight="1">
      <c r="A91" s="18"/>
      <c r="B91" s="267"/>
      <c r="C91" s="270"/>
      <c r="D91" s="76"/>
      <c r="E91" s="75"/>
      <c r="F91" s="83" t="s">
        <v>221</v>
      </c>
      <c r="G91" s="20" t="s">
        <v>22</v>
      </c>
      <c r="H91" s="20">
        <v>1</v>
      </c>
      <c r="I91" s="21">
        <f t="shared" si="11"/>
        <v>25</v>
      </c>
      <c r="J91" s="41"/>
      <c r="K91" s="273"/>
      <c r="L91" s="138"/>
      <c r="M91" s="267"/>
      <c r="N91" s="300"/>
      <c r="O91" s="76"/>
      <c r="P91" s="75"/>
      <c r="Q91" s="110" t="s">
        <v>236</v>
      </c>
      <c r="R91" s="20" t="s">
        <v>48</v>
      </c>
      <c r="S91" s="20">
        <v>1</v>
      </c>
      <c r="T91" s="21">
        <f t="shared" si="10"/>
        <v>25</v>
      </c>
      <c r="U91" s="84"/>
      <c r="V91" s="273"/>
      <c r="W91" s="22"/>
    </row>
    <row r="92" spans="1:23" ht="18" customHeight="1">
      <c r="A92" s="18"/>
      <c r="B92" s="267"/>
      <c r="C92" s="270"/>
      <c r="D92" s="76"/>
      <c r="E92" s="75"/>
      <c r="F92" s="83" t="s">
        <v>222</v>
      </c>
      <c r="G92" s="20" t="s">
        <v>22</v>
      </c>
      <c r="H92" s="20">
        <v>1</v>
      </c>
      <c r="I92" s="21">
        <f t="shared" si="11"/>
        <v>25</v>
      </c>
      <c r="J92" s="41"/>
      <c r="K92" s="273"/>
      <c r="L92" s="138"/>
      <c r="M92" s="267"/>
      <c r="N92" s="300"/>
      <c r="O92" s="76"/>
      <c r="P92" s="75"/>
      <c r="Q92" s="110" t="s">
        <v>238</v>
      </c>
      <c r="R92" s="20" t="s">
        <v>48</v>
      </c>
      <c r="S92" s="20">
        <v>2</v>
      </c>
      <c r="T92" s="21">
        <f t="shared" si="10"/>
        <v>50</v>
      </c>
      <c r="U92" s="84"/>
      <c r="V92" s="273"/>
      <c r="W92" s="22"/>
    </row>
    <row r="93" spans="1:23" ht="18" customHeight="1">
      <c r="A93" s="18"/>
      <c r="B93" s="267"/>
      <c r="C93" s="270"/>
      <c r="D93" s="75"/>
      <c r="E93" s="76"/>
      <c r="F93" s="42" t="s">
        <v>225</v>
      </c>
      <c r="G93" s="20" t="s">
        <v>44</v>
      </c>
      <c r="H93" s="20">
        <v>1</v>
      </c>
      <c r="I93" s="21">
        <f t="shared" si="11"/>
        <v>25</v>
      </c>
      <c r="J93" s="66"/>
      <c r="K93" s="273"/>
      <c r="L93" s="138"/>
      <c r="M93" s="267"/>
      <c r="N93" s="300"/>
      <c r="O93" s="76"/>
      <c r="P93" s="75"/>
      <c r="Q93" s="110" t="s">
        <v>307</v>
      </c>
      <c r="R93" s="20" t="s">
        <v>63</v>
      </c>
      <c r="S93" s="20">
        <v>2</v>
      </c>
      <c r="T93" s="21">
        <f t="shared" si="10"/>
        <v>50</v>
      </c>
      <c r="U93" s="84"/>
      <c r="V93" s="273"/>
      <c r="W93" s="22"/>
    </row>
    <row r="94" spans="1:23" ht="18" customHeight="1">
      <c r="A94" s="18"/>
      <c r="B94" s="267"/>
      <c r="C94" s="270"/>
      <c r="D94" s="76"/>
      <c r="E94" s="75"/>
      <c r="F94" s="43" t="s">
        <v>227</v>
      </c>
      <c r="G94" s="20" t="s">
        <v>41</v>
      </c>
      <c r="H94" s="20">
        <v>1</v>
      </c>
      <c r="I94" s="21">
        <f t="shared" si="11"/>
        <v>25</v>
      </c>
      <c r="J94" s="41"/>
      <c r="K94" s="273"/>
      <c r="L94" s="138"/>
      <c r="M94" s="267"/>
      <c r="N94" s="300"/>
      <c r="O94" s="76"/>
      <c r="P94" s="75"/>
      <c r="Q94" s="26" t="s">
        <v>239</v>
      </c>
      <c r="R94" s="20"/>
      <c r="S94" s="20">
        <v>2</v>
      </c>
      <c r="T94" s="21">
        <f>S94*15</f>
        <v>30</v>
      </c>
      <c r="U94" s="84"/>
      <c r="V94" s="273"/>
      <c r="W94" s="22"/>
    </row>
    <row r="95" spans="1:23" ht="18" customHeight="1">
      <c r="A95" s="18"/>
      <c r="B95" s="267"/>
      <c r="C95" s="270"/>
      <c r="D95" s="76"/>
      <c r="E95" s="75"/>
      <c r="F95" s="43" t="s">
        <v>229</v>
      </c>
      <c r="G95" s="20" t="s">
        <v>44</v>
      </c>
      <c r="H95" s="20">
        <v>2</v>
      </c>
      <c r="I95" s="21">
        <f t="shared" si="11"/>
        <v>50</v>
      </c>
      <c r="J95" s="41"/>
      <c r="K95" s="273"/>
      <c r="L95" s="138"/>
      <c r="M95" s="267"/>
      <c r="N95" s="300"/>
      <c r="O95" s="76"/>
      <c r="P95" s="75" t="s">
        <v>33</v>
      </c>
      <c r="Q95" s="26" t="s">
        <v>241</v>
      </c>
      <c r="R95" s="20"/>
      <c r="S95" s="20">
        <v>2</v>
      </c>
      <c r="T95" s="21">
        <f>S95*15</f>
        <v>30</v>
      </c>
      <c r="U95" s="84"/>
      <c r="V95" s="273"/>
      <c r="W95" s="22"/>
    </row>
    <row r="96" spans="1:23" ht="18" customHeight="1">
      <c r="A96" s="18"/>
      <c r="B96" s="267"/>
      <c r="C96" s="270"/>
      <c r="D96" s="76"/>
      <c r="E96" s="75"/>
      <c r="F96" s="43" t="s">
        <v>231</v>
      </c>
      <c r="G96" s="20" t="s">
        <v>44</v>
      </c>
      <c r="H96" s="20">
        <v>2</v>
      </c>
      <c r="I96" s="21">
        <f t="shared" si="11"/>
        <v>50</v>
      </c>
      <c r="J96" s="41"/>
      <c r="K96" s="273"/>
      <c r="L96" s="138"/>
      <c r="M96" s="267"/>
      <c r="N96" s="300"/>
      <c r="O96" s="76"/>
      <c r="P96" s="75" t="s">
        <v>33</v>
      </c>
      <c r="Q96" s="26" t="s">
        <v>244</v>
      </c>
      <c r="R96" s="20"/>
      <c r="S96" s="20">
        <v>2</v>
      </c>
      <c r="T96" s="21">
        <f>S96*15</f>
        <v>30</v>
      </c>
      <c r="U96" s="84"/>
      <c r="V96" s="273"/>
      <c r="W96" s="22"/>
    </row>
    <row r="97" spans="1:23" ht="18" customHeight="1">
      <c r="A97" s="18"/>
      <c r="B97" s="267"/>
      <c r="C97" s="270"/>
      <c r="D97" s="76"/>
      <c r="E97" s="76"/>
      <c r="F97" s="42" t="s">
        <v>233</v>
      </c>
      <c r="G97" s="20" t="s">
        <v>44</v>
      </c>
      <c r="H97" s="20">
        <v>1</v>
      </c>
      <c r="I97" s="21">
        <f t="shared" si="11"/>
        <v>25</v>
      </c>
      <c r="J97" s="41"/>
      <c r="K97" s="273"/>
      <c r="L97" s="138"/>
      <c r="M97" s="267"/>
      <c r="N97" s="301"/>
      <c r="O97" s="93"/>
      <c r="P97" s="89" t="s">
        <v>33</v>
      </c>
      <c r="Q97" s="206" t="s">
        <v>245</v>
      </c>
      <c r="R97" s="90"/>
      <c r="S97" s="90">
        <v>2</v>
      </c>
      <c r="T97" s="100">
        <f>S97*15</f>
        <v>30</v>
      </c>
      <c r="U97" s="84"/>
      <c r="V97" s="279"/>
      <c r="W97" s="22"/>
    </row>
    <row r="98" spans="1:23" ht="18" customHeight="1">
      <c r="A98" s="18"/>
      <c r="B98" s="267"/>
      <c r="C98" s="270"/>
      <c r="D98" s="76"/>
      <c r="E98" s="76"/>
      <c r="F98" s="44" t="s">
        <v>235</v>
      </c>
      <c r="G98" s="20" t="s">
        <v>48</v>
      </c>
      <c r="H98" s="20">
        <v>1</v>
      </c>
      <c r="I98" s="21">
        <f t="shared" si="11"/>
        <v>25</v>
      </c>
      <c r="J98" s="77"/>
      <c r="K98" s="273"/>
      <c r="L98" s="138"/>
      <c r="M98" s="267"/>
      <c r="N98" s="112" t="s">
        <v>90</v>
      </c>
      <c r="O98" s="200"/>
      <c r="P98" s="203" t="s">
        <v>45</v>
      </c>
      <c r="Q98" s="152" t="s">
        <v>246</v>
      </c>
      <c r="R98" s="25" t="s">
        <v>63</v>
      </c>
      <c r="S98" s="25">
        <v>1</v>
      </c>
      <c r="T98" s="16">
        <f>S98*30*50/60</f>
        <v>25</v>
      </c>
      <c r="U98" s="27" t="s">
        <v>92</v>
      </c>
      <c r="V98" s="272" t="str">
        <f>IF(COUNTIF(O98:O99,"○")&gt;=1,"OK","NG")</f>
        <v>NG</v>
      </c>
      <c r="W98" s="22"/>
    </row>
    <row r="99" spans="1:23" ht="18" customHeight="1">
      <c r="A99" s="18"/>
      <c r="B99" s="267"/>
      <c r="C99" s="280"/>
      <c r="D99" s="76"/>
      <c r="E99" s="93" t="s">
        <v>45</v>
      </c>
      <c r="F99" s="45" t="s">
        <v>237</v>
      </c>
      <c r="G99" s="20" t="s">
        <v>48</v>
      </c>
      <c r="H99" s="20">
        <v>2</v>
      </c>
      <c r="I99" s="21">
        <f>H99*30*50/60</f>
        <v>50</v>
      </c>
      <c r="J99" s="77"/>
      <c r="K99" s="279"/>
      <c r="L99" s="138"/>
      <c r="M99" s="267"/>
      <c r="N99" s="113"/>
      <c r="O99" s="201"/>
      <c r="P99" s="204" t="s">
        <v>45</v>
      </c>
      <c r="Q99" s="134" t="s">
        <v>151</v>
      </c>
      <c r="R99" s="96" t="s">
        <v>48</v>
      </c>
      <c r="S99" s="96">
        <v>1</v>
      </c>
      <c r="T99" s="100">
        <f>S99*30*50/60</f>
        <v>25</v>
      </c>
      <c r="U99" s="28" t="s">
        <v>95</v>
      </c>
      <c r="V99" s="279"/>
      <c r="W99" s="22"/>
    </row>
    <row r="100" spans="1:23" ht="18" customHeight="1">
      <c r="A100" s="18"/>
      <c r="B100" s="267"/>
      <c r="C100" s="269" t="s">
        <v>240</v>
      </c>
      <c r="D100" s="200"/>
      <c r="E100" s="46" t="s">
        <v>45</v>
      </c>
      <c r="F100" s="80" t="s">
        <v>308</v>
      </c>
      <c r="G100" s="159" t="s">
        <v>18</v>
      </c>
      <c r="H100" s="159">
        <v>3</v>
      </c>
      <c r="I100" s="16">
        <f t="shared" ref="I100:I104" si="12">H100*30*50/60</f>
        <v>75</v>
      </c>
      <c r="J100" s="160"/>
      <c r="K100" s="272" t="str">
        <f>IF(COUNTIF(D100:D104,"○")&gt;=1,"OK","NG")</f>
        <v>NG</v>
      </c>
      <c r="L100" s="138"/>
      <c r="M100" s="267"/>
      <c r="N100" s="116" t="s">
        <v>98</v>
      </c>
      <c r="O100" s="117"/>
      <c r="P100" s="89" t="s">
        <v>66</v>
      </c>
      <c r="Q100" s="118" t="s">
        <v>249</v>
      </c>
      <c r="R100" s="38"/>
      <c r="S100" s="38">
        <v>2</v>
      </c>
      <c r="T100" s="207">
        <f>S100*30</f>
        <v>60</v>
      </c>
      <c r="U100" s="84" t="s">
        <v>100</v>
      </c>
      <c r="V100" s="273" t="str">
        <f>IF(COUNTIF(O100,"○")=1,"OK","NG")</f>
        <v>NG</v>
      </c>
      <c r="W100" s="22"/>
    </row>
    <row r="101" spans="1:23" ht="18" customHeight="1">
      <c r="A101" s="18"/>
      <c r="B101" s="267"/>
      <c r="C101" s="270"/>
      <c r="D101" s="76"/>
      <c r="E101" s="46" t="s">
        <v>45</v>
      </c>
      <c r="F101" s="43" t="s">
        <v>242</v>
      </c>
      <c r="G101" s="161" t="s">
        <v>41</v>
      </c>
      <c r="H101" s="161">
        <v>4</v>
      </c>
      <c r="I101" s="21">
        <f t="shared" si="12"/>
        <v>100</v>
      </c>
      <c r="J101" s="205" t="s">
        <v>243</v>
      </c>
      <c r="K101" s="273"/>
      <c r="L101" s="138"/>
      <c r="M101" s="267"/>
      <c r="N101" s="199" t="s">
        <v>102</v>
      </c>
      <c r="O101" s="76"/>
      <c r="P101" s="141"/>
      <c r="Q101" s="119"/>
      <c r="R101" s="20"/>
      <c r="S101" s="20"/>
      <c r="T101" s="21"/>
      <c r="U101" s="84"/>
      <c r="V101" s="273"/>
      <c r="W101" s="22"/>
    </row>
    <row r="102" spans="1:23" ht="18" customHeight="1">
      <c r="A102" s="18"/>
      <c r="B102" s="267"/>
      <c r="C102" s="270"/>
      <c r="D102" s="76"/>
      <c r="E102" s="75" t="s">
        <v>295</v>
      </c>
      <c r="F102" s="43" t="s">
        <v>296</v>
      </c>
      <c r="G102" s="161" t="s">
        <v>44</v>
      </c>
      <c r="H102" s="161">
        <v>2</v>
      </c>
      <c r="I102" s="21">
        <f t="shared" si="12"/>
        <v>50</v>
      </c>
      <c r="J102" s="205"/>
      <c r="K102" s="273"/>
      <c r="L102" s="147"/>
      <c r="M102" s="298"/>
      <c r="N102" s="113" t="s">
        <v>104</v>
      </c>
      <c r="O102" s="121"/>
      <c r="P102" s="122"/>
      <c r="Q102" s="123"/>
      <c r="R102" s="34"/>
      <c r="S102" s="34"/>
      <c r="T102" s="35"/>
      <c r="U102" s="28"/>
      <c r="V102" s="279"/>
      <c r="W102" s="22"/>
    </row>
    <row r="103" spans="1:23" ht="18" customHeight="1">
      <c r="A103" s="18"/>
      <c r="B103" s="267"/>
      <c r="C103" s="270"/>
      <c r="D103" s="76"/>
      <c r="E103" s="46" t="s">
        <v>45</v>
      </c>
      <c r="F103" s="110" t="s">
        <v>247</v>
      </c>
      <c r="G103" s="161" t="s">
        <v>63</v>
      </c>
      <c r="H103" s="161">
        <v>1</v>
      </c>
      <c r="I103" s="21">
        <f t="shared" si="12"/>
        <v>25</v>
      </c>
      <c r="J103" s="205"/>
      <c r="K103" s="273"/>
      <c r="L103" s="147"/>
      <c r="M103" s="266" t="s">
        <v>253</v>
      </c>
      <c r="N103" s="269" t="s">
        <v>254</v>
      </c>
      <c r="O103" s="78"/>
      <c r="P103" s="79"/>
      <c r="Q103" s="167" t="s">
        <v>255</v>
      </c>
      <c r="R103" s="15">
        <v>4</v>
      </c>
      <c r="S103" s="15">
        <v>1</v>
      </c>
      <c r="T103" s="16">
        <f t="shared" ref="T103:T111" si="13">S103*30*50/60</f>
        <v>25</v>
      </c>
      <c r="U103" s="168"/>
      <c r="V103" s="272" t="str">
        <f>IF(COUNTIF(O112:O114,"○")=3,"OK","NG")</f>
        <v>NG</v>
      </c>
      <c r="W103" s="22"/>
    </row>
    <row r="104" spans="1:23" ht="18" customHeight="1">
      <c r="A104" s="18"/>
      <c r="B104" s="267"/>
      <c r="C104" s="280"/>
      <c r="D104" s="201"/>
      <c r="E104" s="93" t="s">
        <v>45</v>
      </c>
      <c r="F104" s="134" t="s">
        <v>248</v>
      </c>
      <c r="G104" s="162" t="s">
        <v>48</v>
      </c>
      <c r="H104" s="162">
        <v>1</v>
      </c>
      <c r="I104" s="100">
        <f t="shared" si="12"/>
        <v>25</v>
      </c>
      <c r="J104" s="163"/>
      <c r="K104" s="279"/>
      <c r="L104" s="147"/>
      <c r="M104" s="267"/>
      <c r="N104" s="270"/>
      <c r="O104" s="76"/>
      <c r="P104" s="75"/>
      <c r="Q104" s="170" t="s">
        <v>259</v>
      </c>
      <c r="R104" s="20">
        <v>4</v>
      </c>
      <c r="S104" s="20">
        <v>2</v>
      </c>
      <c r="T104" s="21">
        <f t="shared" si="13"/>
        <v>50</v>
      </c>
      <c r="U104" s="66"/>
      <c r="V104" s="273"/>
      <c r="W104" s="22"/>
    </row>
    <row r="105" spans="1:23" ht="18" customHeight="1">
      <c r="A105" s="18"/>
      <c r="B105" s="267"/>
      <c r="C105" s="282" t="s">
        <v>250</v>
      </c>
      <c r="D105" s="284"/>
      <c r="E105" s="164"/>
      <c r="F105" s="286" t="s">
        <v>251</v>
      </c>
      <c r="G105" s="289"/>
      <c r="H105" s="289">
        <v>2</v>
      </c>
      <c r="I105" s="292">
        <f>H105*30</f>
        <v>60</v>
      </c>
      <c r="J105" s="295" t="s">
        <v>252</v>
      </c>
      <c r="K105" s="273" t="str">
        <f>IF(COUNTIF(D105,"○")=1,"OK","NG")</f>
        <v>NG</v>
      </c>
      <c r="L105" s="147"/>
      <c r="M105" s="267"/>
      <c r="N105" s="270"/>
      <c r="O105" s="76"/>
      <c r="P105" s="75"/>
      <c r="Q105" s="83" t="s">
        <v>262</v>
      </c>
      <c r="R105" s="20" t="s">
        <v>22</v>
      </c>
      <c r="S105" s="20">
        <v>1</v>
      </c>
      <c r="T105" s="21">
        <f t="shared" si="13"/>
        <v>25</v>
      </c>
      <c r="U105" s="41"/>
      <c r="V105" s="273"/>
      <c r="W105" s="22"/>
    </row>
    <row r="106" spans="1:23" ht="18" customHeight="1">
      <c r="A106" s="18"/>
      <c r="B106" s="267"/>
      <c r="C106" s="282"/>
      <c r="D106" s="284"/>
      <c r="E106" s="165" t="s">
        <v>66</v>
      </c>
      <c r="F106" s="287"/>
      <c r="G106" s="290"/>
      <c r="H106" s="290"/>
      <c r="I106" s="293"/>
      <c r="J106" s="296"/>
      <c r="K106" s="273"/>
      <c r="L106" s="147"/>
      <c r="M106" s="267"/>
      <c r="N106" s="270"/>
      <c r="O106" s="76"/>
      <c r="P106" s="75"/>
      <c r="Q106" s="83" t="s">
        <v>264</v>
      </c>
      <c r="R106" s="20" t="s">
        <v>22</v>
      </c>
      <c r="S106" s="20">
        <v>1</v>
      </c>
      <c r="T106" s="21">
        <f t="shared" si="13"/>
        <v>25</v>
      </c>
      <c r="U106" s="41"/>
      <c r="V106" s="273"/>
      <c r="W106" s="22"/>
    </row>
    <row r="107" spans="1:23" ht="18" customHeight="1">
      <c r="A107" s="18"/>
      <c r="B107" s="298"/>
      <c r="C107" s="283"/>
      <c r="D107" s="285"/>
      <c r="E107" s="169"/>
      <c r="F107" s="288"/>
      <c r="G107" s="291"/>
      <c r="H107" s="291"/>
      <c r="I107" s="294"/>
      <c r="J107" s="297"/>
      <c r="K107" s="279"/>
      <c r="L107" s="166"/>
      <c r="M107" s="267"/>
      <c r="N107" s="270"/>
      <c r="O107" s="76"/>
      <c r="P107" s="75"/>
      <c r="Q107" s="83" t="s">
        <v>266</v>
      </c>
      <c r="R107" s="20" t="s">
        <v>22</v>
      </c>
      <c r="S107" s="20">
        <v>1</v>
      </c>
      <c r="T107" s="21">
        <f t="shared" si="13"/>
        <v>25</v>
      </c>
      <c r="U107" s="41"/>
      <c r="V107" s="273"/>
      <c r="W107" s="22"/>
    </row>
    <row r="108" spans="1:23" ht="18" customHeight="1">
      <c r="A108" s="18"/>
      <c r="B108" s="266" t="s">
        <v>256</v>
      </c>
      <c r="C108" s="269" t="s">
        <v>257</v>
      </c>
      <c r="D108" s="214"/>
      <c r="E108" s="46"/>
      <c r="F108" s="171" t="s">
        <v>258</v>
      </c>
      <c r="G108" s="215" t="s">
        <v>263</v>
      </c>
      <c r="H108" s="15">
        <v>1</v>
      </c>
      <c r="I108" s="172">
        <f>H108*30*50/60</f>
        <v>25</v>
      </c>
      <c r="J108" s="104"/>
      <c r="K108" s="272" t="str">
        <f>IF(COUNTIF(D110:D111,"○")=1,"OK","NG")</f>
        <v>NG</v>
      </c>
      <c r="L108" s="166"/>
      <c r="M108" s="267"/>
      <c r="N108" s="270"/>
      <c r="O108" s="76"/>
      <c r="P108" s="75"/>
      <c r="Q108" s="110" t="s">
        <v>268</v>
      </c>
      <c r="R108" s="20" t="s">
        <v>63</v>
      </c>
      <c r="S108" s="20">
        <v>1</v>
      </c>
      <c r="T108" s="21">
        <f t="shared" si="13"/>
        <v>25</v>
      </c>
      <c r="U108" s="41"/>
      <c r="V108" s="273"/>
      <c r="W108" s="22"/>
    </row>
    <row r="109" spans="1:23" s="48" customFormat="1" ht="18" customHeight="1">
      <c r="A109" s="18"/>
      <c r="B109" s="267"/>
      <c r="C109" s="270"/>
      <c r="D109" s="202"/>
      <c r="E109" s="46" t="s">
        <v>295</v>
      </c>
      <c r="F109" s="37" t="s">
        <v>258</v>
      </c>
      <c r="G109" s="216" t="s">
        <v>18</v>
      </c>
      <c r="H109" s="124">
        <v>1</v>
      </c>
      <c r="I109" s="21">
        <f t="shared" ref="I109" si="14">H109*30*50/60</f>
        <v>25</v>
      </c>
      <c r="J109" s="77"/>
      <c r="K109" s="273"/>
      <c r="L109" s="166"/>
      <c r="M109" s="267"/>
      <c r="N109" s="270"/>
      <c r="O109" s="76"/>
      <c r="P109" s="75"/>
      <c r="Q109" s="110" t="s">
        <v>269</v>
      </c>
      <c r="R109" s="20" t="s">
        <v>48</v>
      </c>
      <c r="S109" s="20">
        <v>1</v>
      </c>
      <c r="T109" s="21">
        <f t="shared" si="13"/>
        <v>25</v>
      </c>
      <c r="U109" s="41"/>
      <c r="V109" s="273"/>
      <c r="W109" s="22"/>
    </row>
    <row r="110" spans="1:23" s="48" customFormat="1" ht="18" customHeight="1">
      <c r="A110" s="18"/>
      <c r="B110" s="267"/>
      <c r="C110" s="270"/>
      <c r="D110" s="202"/>
      <c r="E110" s="46" t="s">
        <v>45</v>
      </c>
      <c r="F110" s="173" t="s">
        <v>260</v>
      </c>
      <c r="G110" s="132" t="s">
        <v>174</v>
      </c>
      <c r="H110" s="38">
        <v>8</v>
      </c>
      <c r="I110" s="174">
        <f>H110*30*50/60</f>
        <v>200</v>
      </c>
      <c r="J110" s="275" t="s">
        <v>261</v>
      </c>
      <c r="K110" s="273"/>
      <c r="L110" s="166"/>
      <c r="M110" s="267"/>
      <c r="N110" s="270"/>
      <c r="O110" s="76"/>
      <c r="P110" s="75"/>
      <c r="Q110" s="110" t="s">
        <v>271</v>
      </c>
      <c r="R110" s="20" t="s">
        <v>48</v>
      </c>
      <c r="S110" s="20">
        <v>1</v>
      </c>
      <c r="T110" s="21">
        <f t="shared" si="13"/>
        <v>25</v>
      </c>
      <c r="U110" s="41"/>
      <c r="V110" s="273"/>
      <c r="W110" s="22"/>
    </row>
    <row r="111" spans="1:23" s="48" customFormat="1" ht="18" customHeight="1" thickBot="1">
      <c r="A111" s="18"/>
      <c r="B111" s="268"/>
      <c r="C111" s="271"/>
      <c r="D111" s="217"/>
      <c r="E111" s="51" t="s">
        <v>45</v>
      </c>
      <c r="F111" s="175" t="s">
        <v>260</v>
      </c>
      <c r="G111" s="176" t="s">
        <v>44</v>
      </c>
      <c r="H111" s="176">
        <v>10</v>
      </c>
      <c r="I111" s="177">
        <f>H111*30*50/60</f>
        <v>250</v>
      </c>
      <c r="J111" s="276"/>
      <c r="K111" s="274"/>
      <c r="L111" s="166"/>
      <c r="M111" s="267"/>
      <c r="N111" s="270"/>
      <c r="O111" s="202"/>
      <c r="P111" s="75"/>
      <c r="Q111" s="110" t="s">
        <v>164</v>
      </c>
      <c r="R111" s="20" t="s">
        <v>48</v>
      </c>
      <c r="S111" s="20">
        <v>1</v>
      </c>
      <c r="T111" s="21">
        <f t="shared" si="13"/>
        <v>25</v>
      </c>
      <c r="U111" s="41"/>
      <c r="V111" s="273"/>
      <c r="W111" s="22"/>
    </row>
    <row r="112" spans="1:23" ht="18" customHeight="1">
      <c r="A112" s="18"/>
      <c r="B112" s="49"/>
      <c r="C112" s="23" t="s">
        <v>265</v>
      </c>
      <c r="D112" s="49"/>
      <c r="E112" s="49"/>
      <c r="F112" s="49"/>
      <c r="G112" s="49"/>
      <c r="H112" s="49"/>
      <c r="I112" s="49"/>
      <c r="J112" s="49"/>
      <c r="K112" s="178"/>
      <c r="L112" s="166"/>
      <c r="M112" s="267"/>
      <c r="N112" s="281"/>
      <c r="O112" s="76"/>
      <c r="P112" s="46" t="s">
        <v>66</v>
      </c>
      <c r="Q112" s="182" t="s">
        <v>274</v>
      </c>
      <c r="R112" s="38"/>
      <c r="S112" s="38">
        <v>2</v>
      </c>
      <c r="T112" s="21">
        <f>S112*15</f>
        <v>30</v>
      </c>
      <c r="U112" s="41"/>
      <c r="V112" s="273"/>
      <c r="W112" s="22"/>
    </row>
    <row r="113" spans="1:23" s="52" customFormat="1" ht="18" customHeight="1">
      <c r="A113" s="18"/>
      <c r="B113" s="29"/>
      <c r="C113" s="23" t="s">
        <v>267</v>
      </c>
      <c r="D113" s="29"/>
      <c r="E113" s="29"/>
      <c r="F113" s="66"/>
      <c r="G113" s="29"/>
      <c r="H113" s="29"/>
      <c r="I113" s="29"/>
      <c r="J113" s="66"/>
      <c r="K113" s="29"/>
      <c r="L113" s="179"/>
      <c r="M113" s="267"/>
      <c r="N113" s="277" t="s">
        <v>309</v>
      </c>
      <c r="O113" s="76"/>
      <c r="P113" s="46" t="s">
        <v>66</v>
      </c>
      <c r="Q113" s="182" t="s">
        <v>276</v>
      </c>
      <c r="R113" s="38"/>
      <c r="S113" s="38">
        <v>6</v>
      </c>
      <c r="T113" s="39">
        <f>S113*30</f>
        <v>180</v>
      </c>
      <c r="U113" s="41" t="s">
        <v>277</v>
      </c>
      <c r="V113" s="273"/>
      <c r="W113" s="22"/>
    </row>
    <row r="114" spans="1:23" s="52" customFormat="1" ht="18" customHeight="1">
      <c r="A114" s="18"/>
      <c r="B114" s="29"/>
      <c r="C114" s="49"/>
      <c r="D114" s="29"/>
      <c r="E114" s="29"/>
      <c r="F114" s="180"/>
      <c r="G114" s="29"/>
      <c r="H114" s="29"/>
      <c r="I114" s="49"/>
      <c r="J114" s="49"/>
      <c r="K114" s="29"/>
      <c r="L114" s="61"/>
      <c r="M114" s="267"/>
      <c r="N114" s="278"/>
      <c r="O114" s="93"/>
      <c r="P114" s="143" t="s">
        <v>66</v>
      </c>
      <c r="Q114" s="185" t="s">
        <v>279</v>
      </c>
      <c r="R114" s="20"/>
      <c r="S114" s="20">
        <v>2</v>
      </c>
      <c r="T114" s="21">
        <f>S114*15</f>
        <v>30</v>
      </c>
      <c r="U114" s="41"/>
      <c r="V114" s="279"/>
      <c r="W114" s="22"/>
    </row>
    <row r="115" spans="1:23" s="52" customFormat="1" ht="18" customHeight="1">
      <c r="A115" s="18"/>
      <c r="B115" s="29"/>
      <c r="C115" s="23"/>
      <c r="D115" s="23"/>
      <c r="E115" s="23"/>
      <c r="F115" s="66"/>
      <c r="G115" s="29"/>
      <c r="H115" s="29"/>
      <c r="I115" s="181" t="s">
        <v>270</v>
      </c>
      <c r="J115" s="66"/>
      <c r="K115" s="29"/>
      <c r="L115" s="61"/>
      <c r="M115" s="267"/>
      <c r="N115" s="263" t="s">
        <v>281</v>
      </c>
      <c r="O115" s="78"/>
      <c r="P115" s="68" t="s">
        <v>66</v>
      </c>
      <c r="Q115" s="186" t="s">
        <v>282</v>
      </c>
      <c r="R115" s="25"/>
      <c r="S115" s="25">
        <v>2</v>
      </c>
      <c r="T115" s="16">
        <f>S115*15</f>
        <v>30</v>
      </c>
      <c r="U115" s="168"/>
      <c r="V115" s="272" t="str">
        <f>IF(COUNTIF(O115:O117,"○")=3,"OK","NG")</f>
        <v>NG</v>
      </c>
      <c r="W115" s="22"/>
    </row>
    <row r="116" spans="1:23" s="52" customFormat="1" ht="18" customHeight="1">
      <c r="A116" s="18"/>
      <c r="B116" s="29"/>
      <c r="C116" s="180"/>
      <c r="D116" s="180"/>
      <c r="E116" s="180"/>
      <c r="F116" s="180"/>
      <c r="G116" s="180"/>
      <c r="H116" s="180"/>
      <c r="I116" s="183" t="s">
        <v>272</v>
      </c>
      <c r="J116" s="184" t="str">
        <f>IF(AND(K3="OK",K18="OK",K26="OK"),"OK","NG")</f>
        <v>NG</v>
      </c>
      <c r="K116" s="29"/>
      <c r="L116" s="61"/>
      <c r="M116" s="267"/>
      <c r="N116" s="264"/>
      <c r="O116" s="76"/>
      <c r="P116" s="89" t="s">
        <v>66</v>
      </c>
      <c r="Q116" s="187" t="s">
        <v>284</v>
      </c>
      <c r="R116" s="90"/>
      <c r="S116" s="90">
        <v>6</v>
      </c>
      <c r="T116" s="207">
        <f>S116*15</f>
        <v>90</v>
      </c>
      <c r="U116" s="41" t="s">
        <v>285</v>
      </c>
      <c r="V116" s="273"/>
      <c r="W116" s="22"/>
    </row>
    <row r="117" spans="1:23" ht="18" customHeight="1" thickBot="1">
      <c r="A117" s="18"/>
      <c r="B117" s="29"/>
      <c r="C117" s="180"/>
      <c r="D117" s="218"/>
      <c r="E117" s="180"/>
      <c r="F117" s="180"/>
      <c r="G117" s="219"/>
      <c r="H117" s="180"/>
      <c r="I117" s="183" t="s">
        <v>273</v>
      </c>
      <c r="J117" s="184" t="str">
        <f>IF(AND(K63="OK",K68="OK",K73="OK"),"OK","NG")</f>
        <v>NG</v>
      </c>
      <c r="K117" s="29"/>
      <c r="L117" s="61"/>
      <c r="M117" s="268"/>
      <c r="N117" s="265"/>
      <c r="O117" s="188" t="s">
        <v>301</v>
      </c>
      <c r="P117" s="47"/>
      <c r="Q117" s="189" t="s">
        <v>286</v>
      </c>
      <c r="R117" s="190"/>
      <c r="S117" s="190"/>
      <c r="T117" s="191"/>
      <c r="U117" s="192"/>
      <c r="V117" s="274"/>
      <c r="W117" s="22"/>
    </row>
    <row r="118" spans="1:23" ht="18" customHeight="1">
      <c r="A118" s="18"/>
      <c r="B118" s="29"/>
      <c r="C118" s="23"/>
      <c r="D118" s="29"/>
      <c r="E118" s="29"/>
      <c r="F118" s="66"/>
      <c r="G118" s="29"/>
      <c r="H118" s="29"/>
      <c r="I118" s="183" t="s">
        <v>275</v>
      </c>
      <c r="J118" s="184" t="str">
        <f>IF(AND(K89="OK",K100="OK",K105="OK"),"OK","NG")</f>
        <v>NG</v>
      </c>
      <c r="K118" s="29"/>
      <c r="L118" s="61"/>
      <c r="M118" s="193"/>
      <c r="N118" s="194"/>
      <c r="O118" s="195"/>
      <c r="P118" s="195"/>
      <c r="Q118" s="196"/>
      <c r="R118" s="196"/>
      <c r="S118" s="196"/>
      <c r="T118" s="196"/>
      <c r="U118" s="197"/>
      <c r="V118" s="198"/>
      <c r="W118" s="22"/>
    </row>
    <row r="119" spans="1:23" ht="18" customHeight="1">
      <c r="A119" s="18"/>
      <c r="B119" s="29"/>
      <c r="C119" s="23"/>
      <c r="D119" s="29"/>
      <c r="E119" s="29"/>
      <c r="F119" s="66"/>
      <c r="G119" s="29"/>
      <c r="H119" s="29"/>
      <c r="I119" s="183" t="s">
        <v>278</v>
      </c>
      <c r="J119" s="184" t="str">
        <f>IF(K108="OK","OK","NG")</f>
        <v>NG</v>
      </c>
      <c r="K119" s="29"/>
      <c r="L119" s="61"/>
      <c r="M119" s="29"/>
      <c r="N119" s="54"/>
      <c r="O119" s="54"/>
      <c r="P119" s="54"/>
      <c r="Q119" s="55"/>
      <c r="R119" s="32"/>
      <c r="S119" s="32"/>
      <c r="T119" s="32"/>
      <c r="U119" s="54"/>
      <c r="V119" s="32"/>
      <c r="W119" s="22"/>
    </row>
    <row r="120" spans="1:23" ht="18" customHeight="1">
      <c r="A120" s="18"/>
      <c r="B120" s="29"/>
      <c r="C120" s="23"/>
      <c r="D120" s="29"/>
      <c r="E120" s="29"/>
      <c r="F120" s="66"/>
      <c r="G120" s="29"/>
      <c r="H120" s="29"/>
      <c r="I120" s="183" t="s">
        <v>280</v>
      </c>
      <c r="J120" s="184" t="str">
        <f>IF(OR(AND(V4="OK",V30="OK",V32="OK"),AND(V37="OK",V57="OK",V59="OK"),AND(V64="OK",V98="OK",V100="OK")),"OK","NG")</f>
        <v>NG</v>
      </c>
      <c r="K120" s="29"/>
      <c r="L120" s="61"/>
      <c r="M120" s="29"/>
      <c r="N120" s="54"/>
      <c r="O120" s="54"/>
      <c r="P120" s="54"/>
      <c r="Q120" s="55"/>
      <c r="R120" s="32"/>
      <c r="S120" s="32"/>
      <c r="T120" s="32"/>
      <c r="U120" s="54"/>
      <c r="V120" s="32"/>
      <c r="W120" s="22"/>
    </row>
    <row r="121" spans="1:23" ht="18" customHeight="1">
      <c r="A121" s="18"/>
      <c r="B121" s="29"/>
      <c r="C121" s="23"/>
      <c r="D121" s="29"/>
      <c r="E121" s="29"/>
      <c r="F121" s="66"/>
      <c r="G121" s="29"/>
      <c r="H121" s="29"/>
      <c r="I121" s="183" t="s">
        <v>283</v>
      </c>
      <c r="J121" s="184" t="str">
        <f>IF(AND(V103="OK",V115="OK"),"OK","NG")</f>
        <v>NG</v>
      </c>
      <c r="K121" s="29"/>
      <c r="L121" s="61"/>
      <c r="M121" s="29"/>
      <c r="N121" s="54"/>
      <c r="O121" s="54"/>
      <c r="P121" s="54"/>
      <c r="Q121" s="55"/>
      <c r="R121" s="32"/>
      <c r="S121" s="32"/>
      <c r="T121" s="32"/>
      <c r="U121" s="54"/>
      <c r="V121" s="32"/>
      <c r="W121" s="22"/>
    </row>
    <row r="122" spans="1:23" ht="18" customHeight="1" thickBot="1">
      <c r="A122" s="18"/>
      <c r="B122" s="29"/>
      <c r="C122" s="23"/>
      <c r="D122" s="29"/>
      <c r="E122" s="29"/>
      <c r="F122" s="66"/>
      <c r="G122" s="29"/>
      <c r="H122" s="29"/>
      <c r="I122" s="29"/>
      <c r="J122" s="66"/>
      <c r="K122" s="29"/>
      <c r="L122" s="61"/>
      <c r="M122" s="29"/>
      <c r="N122" s="54"/>
      <c r="O122" s="54"/>
      <c r="P122" s="54"/>
      <c r="Q122" s="55"/>
      <c r="R122" s="32"/>
      <c r="S122" s="32"/>
      <c r="T122" s="32"/>
      <c r="U122" s="54"/>
      <c r="V122" s="32"/>
      <c r="W122" s="22"/>
    </row>
    <row r="123" spans="1:23" ht="18" customHeight="1">
      <c r="A123" s="30"/>
      <c r="B123" s="29"/>
      <c r="C123" s="247" t="s">
        <v>287</v>
      </c>
      <c r="D123" s="248"/>
      <c r="E123" s="248"/>
      <c r="F123" s="248"/>
      <c r="G123" s="248"/>
      <c r="H123" s="248"/>
      <c r="I123" s="249"/>
      <c r="J123" s="253">
        <f>SUMIFS(H3:H24,D3:D24,"○")+SUMIFS(H26:H111,D26:D111,"○")+SUMIFS(S4:S32,O4:O32,"○")+SUMIFS(S37:S59,O37:O59,"○")+SUMIFS(S64:S116,O64:O116,"○")</f>
        <v>0</v>
      </c>
      <c r="K123" s="29"/>
      <c r="L123" s="61"/>
      <c r="M123" s="29"/>
      <c r="N123" s="54"/>
      <c r="O123" s="54"/>
      <c r="P123" s="54"/>
      <c r="Q123" s="55"/>
      <c r="R123" s="32"/>
      <c r="S123" s="32"/>
      <c r="T123" s="32"/>
      <c r="U123" s="54"/>
      <c r="V123" s="32"/>
      <c r="W123" s="22"/>
    </row>
    <row r="124" spans="1:23" s="52" customFormat="1" ht="14.25" customHeight="1">
      <c r="A124" s="30"/>
      <c r="B124" s="29"/>
      <c r="C124" s="250"/>
      <c r="D124" s="251"/>
      <c r="E124" s="251"/>
      <c r="F124" s="251"/>
      <c r="G124" s="251"/>
      <c r="H124" s="251"/>
      <c r="I124" s="252"/>
      <c r="J124" s="254"/>
      <c r="K124" s="29"/>
      <c r="L124" s="61"/>
      <c r="M124" s="29"/>
      <c r="N124" s="54"/>
      <c r="O124" s="54"/>
      <c r="P124" s="54"/>
      <c r="Q124" s="55"/>
      <c r="R124" s="32"/>
      <c r="S124" s="32"/>
      <c r="T124" s="32"/>
      <c r="U124" s="54"/>
      <c r="V124" s="32"/>
      <c r="W124" s="22"/>
    </row>
    <row r="125" spans="1:23" s="52" customFormat="1" ht="14.25" customHeight="1">
      <c r="A125" s="30"/>
      <c r="B125" s="29"/>
      <c r="C125" s="255" t="s">
        <v>288</v>
      </c>
      <c r="D125" s="256"/>
      <c r="E125" s="256"/>
      <c r="F125" s="256"/>
      <c r="G125" s="256"/>
      <c r="H125" s="256"/>
      <c r="I125" s="257"/>
      <c r="J125" s="261" t="str">
        <f>IF(AND(J123&gt;=128,COUNTIF(J116:J121,"OK")=6),"合","否")</f>
        <v>否</v>
      </c>
      <c r="K125" s="50"/>
      <c r="L125" s="61"/>
      <c r="M125" s="29"/>
      <c r="N125" s="54"/>
      <c r="O125" s="54"/>
      <c r="P125" s="54"/>
      <c r="Q125" s="55"/>
      <c r="R125" s="32"/>
      <c r="S125" s="32"/>
      <c r="T125" s="32"/>
      <c r="U125" s="54"/>
      <c r="V125" s="32"/>
      <c r="W125" s="22"/>
    </row>
    <row r="126" spans="1:23" ht="15" customHeight="1" thickBot="1">
      <c r="A126" s="30"/>
      <c r="B126" s="59"/>
      <c r="C126" s="258"/>
      <c r="D126" s="259"/>
      <c r="E126" s="259"/>
      <c r="F126" s="259"/>
      <c r="G126" s="259"/>
      <c r="H126" s="259"/>
      <c r="I126" s="260"/>
      <c r="J126" s="262"/>
      <c r="K126" s="50"/>
      <c r="L126" s="61"/>
      <c r="M126" s="29"/>
      <c r="N126" s="54"/>
      <c r="O126" s="54"/>
      <c r="P126" s="54"/>
      <c r="Q126" s="55"/>
      <c r="R126" s="32"/>
      <c r="S126" s="32"/>
      <c r="T126" s="32"/>
      <c r="U126" s="54"/>
      <c r="V126" s="32"/>
      <c r="W126" s="22"/>
    </row>
    <row r="127" spans="1:23" ht="15" customHeight="1">
      <c r="A127" s="30"/>
      <c r="B127" s="29"/>
      <c r="C127" s="233"/>
      <c r="D127" s="233"/>
      <c r="E127" s="233"/>
      <c r="F127" s="233"/>
      <c r="G127" s="233"/>
      <c r="H127" s="233"/>
      <c r="I127" s="233"/>
      <c r="J127" s="234"/>
      <c r="K127" s="50"/>
      <c r="L127" s="61"/>
      <c r="M127" s="29"/>
      <c r="N127" s="54"/>
      <c r="O127" s="54"/>
      <c r="P127" s="54"/>
      <c r="Q127" s="55"/>
      <c r="R127" s="32"/>
      <c r="S127" s="32"/>
      <c r="T127" s="32"/>
      <c r="U127" s="54"/>
      <c r="V127" s="32"/>
      <c r="W127" s="22"/>
    </row>
    <row r="128" spans="1:23" ht="15" customHeight="1">
      <c r="A128" s="232"/>
      <c r="B128" s="236"/>
      <c r="C128" s="237"/>
      <c r="D128" s="237"/>
      <c r="E128" s="237"/>
      <c r="F128" s="237"/>
      <c r="G128" s="237"/>
      <c r="H128" s="237"/>
      <c r="I128" s="238"/>
      <c r="J128" s="239"/>
      <c r="K128" s="240"/>
      <c r="L128" s="241"/>
      <c r="M128" s="242"/>
      <c r="N128" s="243"/>
      <c r="O128" s="242"/>
      <c r="P128" s="242"/>
      <c r="Q128" s="244"/>
      <c r="R128" s="242"/>
      <c r="S128" s="242"/>
      <c r="T128" s="242"/>
      <c r="U128" s="244"/>
      <c r="V128" s="242"/>
      <c r="W128" s="245"/>
    </row>
    <row r="129" spans="1:23" ht="15" customHeight="1">
      <c r="A129" s="235"/>
      <c r="B129" s="32"/>
      <c r="C129" s="54"/>
      <c r="D129" s="32"/>
      <c r="E129" s="32"/>
      <c r="F129" s="55"/>
      <c r="G129" s="32"/>
      <c r="H129" s="32"/>
      <c r="I129" s="32"/>
      <c r="J129" s="55"/>
      <c r="K129" s="29"/>
      <c r="L129" s="61"/>
      <c r="M129" s="56"/>
      <c r="N129" s="57"/>
      <c r="O129" s="56"/>
      <c r="P129" s="56"/>
      <c r="Q129" s="58"/>
      <c r="R129" s="56"/>
      <c r="S129" s="56"/>
      <c r="T129" s="56"/>
      <c r="U129" s="58"/>
      <c r="V129" s="56"/>
      <c r="W129" s="246"/>
    </row>
    <row r="130" spans="1:23" ht="15" customHeight="1">
      <c r="A130" s="60"/>
      <c r="L130" s="61"/>
      <c r="M130" s="56"/>
      <c r="N130" s="57"/>
      <c r="O130" s="56"/>
      <c r="P130" s="56"/>
      <c r="Q130" s="58"/>
      <c r="R130" s="56"/>
      <c r="S130" s="56"/>
      <c r="T130" s="56"/>
      <c r="U130" s="58"/>
      <c r="V130" s="56"/>
      <c r="W130" s="32"/>
    </row>
    <row r="131" spans="1:23" ht="15" customHeight="1">
      <c r="A131" s="49"/>
      <c r="L131" s="53"/>
      <c r="M131" s="56"/>
      <c r="N131" s="57"/>
      <c r="O131" s="56"/>
      <c r="P131" s="56"/>
      <c r="Q131" s="58"/>
      <c r="R131" s="56"/>
      <c r="S131" s="56"/>
      <c r="T131" s="56"/>
      <c r="U131" s="58"/>
      <c r="V131" s="56"/>
      <c r="W131" s="32"/>
    </row>
    <row r="132" spans="1:23" ht="15" customHeight="1">
      <c r="A132" s="32"/>
      <c r="L132" s="53"/>
      <c r="M132" s="29"/>
      <c r="N132" s="23"/>
      <c r="O132" s="23"/>
      <c r="P132" s="23"/>
      <c r="Q132" s="66"/>
      <c r="R132" s="29"/>
      <c r="S132" s="29"/>
      <c r="T132" s="29"/>
      <c r="U132" s="23"/>
      <c r="V132" s="29"/>
      <c r="W132" s="32"/>
    </row>
    <row r="133" spans="1:23" ht="15" customHeight="1">
      <c r="A133" s="32"/>
      <c r="L133" s="53"/>
      <c r="W133" s="32"/>
    </row>
    <row r="134" spans="1:23" ht="15" customHeight="1">
      <c r="A134" s="32"/>
      <c r="L134" s="61"/>
      <c r="W134" s="65"/>
    </row>
    <row r="135" spans="1:23" ht="12.75" customHeight="1">
      <c r="L135" s="56"/>
      <c r="W135" s="65"/>
    </row>
    <row r="136" spans="1:23" s="62" customFormat="1" ht="14.25" customHeight="1">
      <c r="A136" s="67"/>
      <c r="C136" s="63"/>
      <c r="F136" s="64"/>
      <c r="J136" s="64"/>
      <c r="L136" s="56"/>
      <c r="M136" s="29"/>
      <c r="N136" s="23"/>
      <c r="O136" s="23"/>
      <c r="P136" s="23"/>
      <c r="Q136" s="66"/>
      <c r="R136" s="29"/>
      <c r="S136" s="29"/>
      <c r="T136" s="29"/>
      <c r="U136" s="23"/>
      <c r="V136" s="29"/>
      <c r="W136" s="60"/>
    </row>
    <row r="137" spans="1:23">
      <c r="L137" s="23"/>
      <c r="M137" s="29"/>
      <c r="N137" s="23"/>
      <c r="O137" s="23"/>
      <c r="P137" s="23"/>
      <c r="Q137" s="66"/>
      <c r="R137" s="29"/>
      <c r="S137" s="29"/>
      <c r="T137" s="29"/>
      <c r="U137" s="23"/>
      <c r="V137" s="29"/>
      <c r="W137" s="60"/>
    </row>
    <row r="138" spans="1:23">
      <c r="L138" s="23"/>
      <c r="W138" s="49"/>
    </row>
    <row r="141" spans="1:23">
      <c r="N141" s="62"/>
      <c r="O141" s="62"/>
      <c r="P141" s="62"/>
      <c r="Q141" s="62"/>
      <c r="U141" s="62"/>
    </row>
    <row r="142" spans="1:23">
      <c r="C142" s="62"/>
      <c r="F142" s="62"/>
      <c r="J142" s="62"/>
    </row>
  </sheetData>
  <sheetProtection formatCells="0" formatColumns="0" formatRows="0" insertColumns="0" insertRows="0" insertHyperlinks="0" deleteColumns="0" deleteRows="0" sort="0" autoFilter="0" pivotTables="0"/>
  <mergeCells count="69">
    <mergeCell ref="Q1:U1"/>
    <mergeCell ref="B2:C2"/>
    <mergeCell ref="M2:N2"/>
    <mergeCell ref="C3:C17"/>
    <mergeCell ref="K3:K17"/>
    <mergeCell ref="N4:N9"/>
    <mergeCell ref="B3:B62"/>
    <mergeCell ref="C40:C47"/>
    <mergeCell ref="C32:C39"/>
    <mergeCell ref="C26:C31"/>
    <mergeCell ref="K26:K62"/>
    <mergeCell ref="C57:C62"/>
    <mergeCell ref="C18:C24"/>
    <mergeCell ref="K18:K24"/>
    <mergeCell ref="N18:N27"/>
    <mergeCell ref="C25:K25"/>
    <mergeCell ref="N28:N29"/>
    <mergeCell ref="V32:V34"/>
    <mergeCell ref="N44:N50"/>
    <mergeCell ref="N51:N56"/>
    <mergeCell ref="V57:V58"/>
    <mergeCell ref="V4:V29"/>
    <mergeCell ref="N10:N17"/>
    <mergeCell ref="V30:V31"/>
    <mergeCell ref="V37:V56"/>
    <mergeCell ref="N37:N43"/>
    <mergeCell ref="V64:V97"/>
    <mergeCell ref="B63:B88"/>
    <mergeCell ref="C63:C67"/>
    <mergeCell ref="K63:K67"/>
    <mergeCell ref="C48:C56"/>
    <mergeCell ref="B89:B107"/>
    <mergeCell ref="C89:C99"/>
    <mergeCell ref="K89:K99"/>
    <mergeCell ref="K105:K107"/>
    <mergeCell ref="V59:V61"/>
    <mergeCell ref="N85:N97"/>
    <mergeCell ref="N77:N84"/>
    <mergeCell ref="C73:C88"/>
    <mergeCell ref="K73:K88"/>
    <mergeCell ref="C68:C72"/>
    <mergeCell ref="K68:K72"/>
    <mergeCell ref="N64:N76"/>
    <mergeCell ref="V98:V99"/>
    <mergeCell ref="C100:C104"/>
    <mergeCell ref="K100:K104"/>
    <mergeCell ref="V100:V102"/>
    <mergeCell ref="M103:M117"/>
    <mergeCell ref="N103:N112"/>
    <mergeCell ref="V103:V114"/>
    <mergeCell ref="C105:C107"/>
    <mergeCell ref="D105:D107"/>
    <mergeCell ref="F105:F107"/>
    <mergeCell ref="G105:G107"/>
    <mergeCell ref="H105:H107"/>
    <mergeCell ref="I105:I107"/>
    <mergeCell ref="J105:J107"/>
    <mergeCell ref="V115:V117"/>
    <mergeCell ref="M3:M102"/>
    <mergeCell ref="B108:B111"/>
    <mergeCell ref="C108:C111"/>
    <mergeCell ref="K108:K111"/>
    <mergeCell ref="J110:J111"/>
    <mergeCell ref="N113:N114"/>
    <mergeCell ref="C123:I124"/>
    <mergeCell ref="J123:J124"/>
    <mergeCell ref="C125:I126"/>
    <mergeCell ref="J125:J126"/>
    <mergeCell ref="N115:N117"/>
  </mergeCells>
  <phoneticPr fontId="2"/>
  <dataValidations count="2">
    <dataValidation type="list" allowBlank="1" showInputMessage="1" showErrorMessage="1" sqref="D38:E38 D58:E58 P103:P118 O4:P33 D117 E94:E111 D105:D111 O103:O116 E59:E92 E26:E37 E39:E57 P64:P100 O64:O101 O37:P59">
      <formula1>マスタ</formula1>
    </dataValidation>
    <dataValidation type="list" allowBlank="1" showInputMessage="1" showErrorMessage="1" sqref="O117:O118">
      <formula1>",○"</formula1>
    </dataValidation>
  </dataValidations>
  <printOptions horizontalCentered="1" verticalCentered="1"/>
  <pageMargins left="0.31496062992125984" right="0.15748031496062992" top="0.15748031496062992" bottom="0.23622047244094491" header="0" footer="0"/>
  <pageSetup paperSize="8"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jim29</dc:creator>
  <cp:lastModifiedBy>jim11</cp:lastModifiedBy>
  <cp:lastPrinted>2020-02-03T04:49:00Z</cp:lastPrinted>
  <dcterms:created xsi:type="dcterms:W3CDTF">2020-02-03T04:46:49Z</dcterms:created>
  <dcterms:modified xsi:type="dcterms:W3CDTF">2023-01-09T23:58:43Z</dcterms:modified>
</cp:coreProperties>
</file>